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VHH" sheetId="1" r:id="rId4"/>
    <sheet state="visible" name="MZHH" sheetId="2" r:id="rId5"/>
    <sheet state="visible" name="PVHHH" sheetId="3" r:id="rId6"/>
    <sheet state="visible" name="KDHH" sheetId="4" r:id="rId7"/>
    <sheet state="visible" name="Kapital adekvatlığı" sheetId="5" r:id="rId8"/>
  </sheets>
  <definedNames>
    <definedName name="bəli">#REF!</definedName>
  </definedNames>
  <calcPr/>
</workbook>
</file>

<file path=xl/sharedStrings.xml><?xml version="1.0" encoding="utf-8"?>
<sst xmlns="http://schemas.openxmlformats.org/spreadsheetml/2006/main" count="255" uniqueCount="228">
  <si>
    <t>Hesabat dövrü</t>
  </si>
  <si>
    <t>MALİYYƏ VƏZİYYƏTİ HAQQINDA HESABAT</t>
  </si>
  <si>
    <t>Bölmə/Maddə
№-si</t>
  </si>
  <si>
    <t>Bölmə/Maddələrin adı</t>
  </si>
  <si>
    <t>Cari dövr üzrə
(manatla)</t>
  </si>
  <si>
    <t>Əvvəlki ay üzrə (manatla)</t>
  </si>
  <si>
    <t>Qısamüddətli aktivlər</t>
  </si>
  <si>
    <t>Pul vəsaitləri və onların ekvivalentləri</t>
  </si>
  <si>
    <t>Qısamüddətli debitor borcları</t>
  </si>
  <si>
    <t>Qısamüddətli maliyyə aktivləri</t>
  </si>
  <si>
    <t>1.3.1</t>
  </si>
  <si>
    <t>Ədalətli dəyərin dəyişməsi mənfəət və ya zərərə aid edilən kateqoriya (FVPL)</t>
  </si>
  <si>
    <t>1.3.2</t>
  </si>
  <si>
    <t>Ədalətli dəyərin dəyişməsi sair məcmu gəlirə aid edilən kateqoriya (FVOCI)</t>
  </si>
  <si>
    <t>1.3.3</t>
  </si>
  <si>
    <t>Amortizasiya olunan dəyərlə qiymətləndirilən kateqoriya (AC)</t>
  </si>
  <si>
    <t>Yüklü maliyyə aktivləri</t>
  </si>
  <si>
    <t>Sair qısamüddətli aktivlər</t>
  </si>
  <si>
    <t>Uzunmüddətli aktivlər</t>
  </si>
  <si>
    <t>Qeyri-maddi aktivlər</t>
  </si>
  <si>
    <t>Torpaq, tikili və avadanlıqlar</t>
  </si>
  <si>
    <t>İnvestisiya mülkiyyəti</t>
  </si>
  <si>
    <t>İştirak payı metodu ilə uçota alınmış investisiyalar</t>
  </si>
  <si>
    <t>Təxirə salınmış vergi aktivləri</t>
  </si>
  <si>
    <t>Uzunmüddətli debitor borcları</t>
  </si>
  <si>
    <t>Uzunmüddətli maliyyə aktivləri</t>
  </si>
  <si>
    <t>2.7.1</t>
  </si>
  <si>
    <t>2.7.2</t>
  </si>
  <si>
    <t>2.7.3</t>
  </si>
  <si>
    <t>Sair uzunmüddətli aktivlər</t>
  </si>
  <si>
    <t>CƏMİ AKTİVLƏR</t>
  </si>
  <si>
    <t>Qısamüddətli öhdəliklər</t>
  </si>
  <si>
    <t>Qısamüddətli faiz xərcləri yaradan öhdəliklər</t>
  </si>
  <si>
    <t>Qısamüddətli qiymətləndirilmiş öhdəliklər</t>
  </si>
  <si>
    <t>Yüklü öhdəliklər</t>
  </si>
  <si>
    <t>Qısamüddətli kreditor borcları</t>
  </si>
  <si>
    <t>Qısamüddətli maliyyə öhdəlikləri</t>
  </si>
  <si>
    <t>Qısamüddətli subordinasiya öhdəlikləri</t>
  </si>
  <si>
    <t>Vergi və sair məcburi ödənişlər üzrə öhdəliklər</t>
  </si>
  <si>
    <t>Sair qısamüddətli öhdəliklər</t>
  </si>
  <si>
    <t>Uzunmüddətli öhdəliklər</t>
  </si>
  <si>
    <t>Uzunmüddətli faiz xərcləri yaradan öhdəliklər</t>
  </si>
  <si>
    <t>Uzunmüddətli qiymətləndirilmiş öhdəliklər</t>
  </si>
  <si>
    <t>Təxirə salınmış vergi öhdəlikləri</t>
  </si>
  <si>
    <t>Uzunmüddətli kreditor borcları</t>
  </si>
  <si>
    <t>Uzunmüddətli subordinasiya öhdəlikləri</t>
  </si>
  <si>
    <t>Sair uzunmüddətli öhdəliklər</t>
  </si>
  <si>
    <t>CƏMİ ÖHDƏLİKLƏR</t>
  </si>
  <si>
    <t>Kapital</t>
  </si>
  <si>
    <t>Nizamnamə kapitalı</t>
  </si>
  <si>
    <t>Emissiya gəliri</t>
  </si>
  <si>
    <t>Geri alınmış kapital (səhmlər)</t>
  </si>
  <si>
    <t>Kapital ehtiyatları</t>
  </si>
  <si>
    <t>Ədalətli dəyərin dəyişməsi sair məcmu gəlirə aid edilən aktivlərin yenidən qiymətləndirilməsi üzrə ehtiyyatlar</t>
  </si>
  <si>
    <t>Bölüşdürülməmiş mənfəət (ödənilməmiş zərər)</t>
  </si>
  <si>
    <t>Cari dövrün mənfəəti və ya zərəri</t>
  </si>
  <si>
    <t>KAPİTAL VƏ ÖHDƏLİKLƏR</t>
  </si>
  <si>
    <t>BALANSDAN KƏNAR HESABAT</t>
  </si>
  <si>
    <t>Cari rüb
(manatla)</t>
  </si>
  <si>
    <t>Portfel idarəçiliyində olan maliyyə aktivləri</t>
  </si>
  <si>
    <t>Səhmlər</t>
  </si>
  <si>
    <t>İstiqrazlar</t>
  </si>
  <si>
    <t>Digər qiymətli kağızlar</t>
  </si>
  <si>
    <t>Törəmə maliyyə alətləri</t>
  </si>
  <si>
    <t>Xarici (omnibus) hesablarda saxlanılan müştərilərə məxsus maliyyə aktivləri</t>
  </si>
  <si>
    <t>Müştəriyə məxsus pul vəsaitləri</t>
  </si>
  <si>
    <t>Portfel idarəçiliyində olan pul vəsaitləri</t>
  </si>
  <si>
    <t>Xarici (omnibus) hesablarda saxlanılan müştərilərə məxsus pul vəsaitləri</t>
  </si>
  <si>
    <t>Fərq müqavilələri üzrə müştərilərə məxsus pul vəsaitləri</t>
  </si>
  <si>
    <t>Müştəri sifarişləri ilə bağlı digər pul vəsaitləri</t>
  </si>
  <si>
    <t>MƏNFƏƏT VƏ ZƏRƏR HAQQINDA HESABAT</t>
  </si>
  <si>
    <t xml:space="preserve"> Göstəricilərin adı</t>
  </si>
  <si>
    <t>Cari dövr üzrə (manatla)</t>
  </si>
  <si>
    <t>Əsas investisiya xidmətləri üzrə gəlirlər</t>
  </si>
  <si>
    <t>müştəri sifarişlərinin qəbulu</t>
  </si>
  <si>
    <t>portfelin idarə edilməsi</t>
  </si>
  <si>
    <t>investisiya məsləhətlərinin verilməsi</t>
  </si>
  <si>
    <t>öhdəlik götürmədən anderraytinq</t>
  </si>
  <si>
    <t>öhdəlik götürməklə  anderraytinq</t>
  </si>
  <si>
    <t>öz hesabına əməliyyatlar</t>
  </si>
  <si>
    <t>marja ticarəti</t>
  </si>
  <si>
    <t>Yardımçı investisiya xidmətləri üzrə gəlirlər</t>
  </si>
  <si>
    <t>hesabların idarə edilməsi</t>
  </si>
  <si>
    <t>kredit və ya digər formada borc verilməsi</t>
  </si>
  <si>
    <t>investisiya tədqiqatı və maliyyə təhlili</t>
  </si>
  <si>
    <t>istiqrazlar üzrə təminatın sərəncamçısı</t>
  </si>
  <si>
    <t>xarici valyuta mübadiləsi</t>
  </si>
  <si>
    <t>Cəmi investisiya xidmətləri üzrə gəlirlər</t>
  </si>
  <si>
    <t>Royalti, haqq və kommisiya gəlirləri (xərcləri)</t>
  </si>
  <si>
    <t>Qiymətli kağızların və törəmə maliyyə alətlərinin yenidən qiymətləndirilməsi üzrə gəlir (xərc)</t>
  </si>
  <si>
    <t>Məzənnə fərqindən xalis mənfəət (zərər)</t>
  </si>
  <si>
    <t>Əmək haqqı və sosial xərclər</t>
  </si>
  <si>
    <t>İnzibati xərclər</t>
  </si>
  <si>
    <t>Tədqiqat, məhsulun inkişafı və reklam xərcləri</t>
  </si>
  <si>
    <t>Amortizasiya xərcləri</t>
  </si>
  <si>
    <t>Digər gəlirlər (xərclər)</t>
  </si>
  <si>
    <t>Əməliyyat mənfəəti (zərəri)</t>
  </si>
  <si>
    <t>Xalis maliyyə gəliri (xərci)</t>
  </si>
  <si>
    <t>Asılı və birgə müəssisələrin mənfəətində (zərərlərində) pay</t>
  </si>
  <si>
    <t>Vergiqoyulmadan əvvəl mənfəət (zərər)</t>
  </si>
  <si>
    <t>Mənfəət vergisi (-)</t>
  </si>
  <si>
    <t>Hesabat dövründə xalis mənfəət (zərər)</t>
  </si>
  <si>
    <t>PUL VƏSAİTLƏRİNİN HƏRƏKƏTİ HAQQINDA HESABAT</t>
  </si>
  <si>
    <t>Əməliyyat fəaliyyətindən yaranan pul vəsaitlərinin hərəkəti</t>
  </si>
  <si>
    <t>İnvestisiya xidmətlərinin göstərilməsindən daxilolmalar</t>
  </si>
  <si>
    <t>Royalti, haqq və kommisiya gəlirləri üzrə daxilolmalar</t>
  </si>
  <si>
    <t>Digər əməliyyat gəlirlərlərdən daxilolmalar</t>
  </si>
  <si>
    <t>Əməliyyat fəaliyyətindən cəmi daxilolmalar</t>
  </si>
  <si>
    <t>Göstərilmiş xidmətlərə görə xaricolmalar</t>
  </si>
  <si>
    <t>Royalti, haqq və kommisiya xərcləri üzrə xaricolmalar</t>
  </si>
  <si>
    <t>İşçilərə edilmiş ödənişlər üzrə xaricolmalar</t>
  </si>
  <si>
    <t>Mənfəət vergisi ödənişi üzrə xaricolmalar</t>
  </si>
  <si>
    <t>Digər vergilərə görə xaricolmalar</t>
  </si>
  <si>
    <t>Əməliyyat fəaliyyəti ilə bağlı digər ödənişlərə görə xaricolmalar</t>
  </si>
  <si>
    <t>Əməliyyat fəaliyyətindən cəmi xaricolmalar</t>
  </si>
  <si>
    <t>ƏMƏLİYYAT FƏALİYYƏTİNDƏN YARANAN PUL VƏSAİTLƏRİNİN XALİS HƏRƏKƏTİ</t>
  </si>
  <si>
    <t>investisiya fəaliyyətindən yaranan pul vəsaitlərinin hərəkəti</t>
  </si>
  <si>
    <t>Əsas vəsaitlərin və qeyri-maddi aktivlərin satışından əldə olunan pul vəsaitlərinin daxilolmaları</t>
  </si>
  <si>
    <t>Törəmə və asılı müəssisələrdə pay və ya borc alətlərinin, birgə müəssisədə iştirak paylarının satılmasından yaranan pul vəsaitlərinin daxilolmaları</t>
  </si>
  <si>
    <t>Digər tərəflərə verilmiş borcların qaytarılmasından pul vəsaitlərinin daxilolmaları;</t>
  </si>
  <si>
    <t>Törəmə maliyyə alətləri üzrə pul vəsaitlərinin daxilolmaları;</t>
  </si>
  <si>
    <t>Dividendlər və  buna oxşar digər ödəmələr şəklində pul vəsaitlərinin daxilolmaları</t>
  </si>
  <si>
    <t>Faizlər şəklində pul vəsaitlərinin daxilolmaları</t>
  </si>
  <si>
    <t>İnvestisiya fəaliyyətindən cəmi daxilolmalar</t>
  </si>
  <si>
    <t>Əsas vəsaitlərin və qeyri-maddi aktivlərin  əldə edilməsi üçün pul vəsaitlərinin xaricolmaları</t>
  </si>
  <si>
    <t>Törəmə və asılı müəssisələrdə pay və ya borc alətlərinin, birgə müəssisədə iştirak paylarının əldə edilməsi üçün ödənilən pul vəsaitlərinin xaricolmaları</t>
  </si>
  <si>
    <t>Digər tərəflərə verilmiş borclara görə pul vəsaitlərinin xaricolmaları;</t>
  </si>
  <si>
    <t>Törəmə maliyyə alətləri üzrə pul vəsaitlərinin ödənişləri;</t>
  </si>
  <si>
    <t>İnvestisiya fəaliyyətindən cəmi xaricolmalar</t>
  </si>
  <si>
    <t>İNVESTİSİYA FƏALİYYƏTİNDƏN YARANAN PUL VƏSAİTLƏRİNİN XALİS HƏRƏKƏTİ</t>
  </si>
  <si>
    <t>Maliyyələşdirmə fəaliyyətindən yaranan pul vəsaitlərinin hərəkəti</t>
  </si>
  <si>
    <t>qiymətli kağızlarının buraxılması nəticəsində yaranan pul vəsaitlərinin daxilolmaları</t>
  </si>
  <si>
    <t>qısa və uzunmüddətli borcların alınmasına görə pul vəsaitlərinin daxilolmaları</t>
  </si>
  <si>
    <t>məqsədli maliyyələşdirmə şəklində pul vəsaitlərinin daxilolmaları</t>
  </si>
  <si>
    <t>Maliyyələşdirmə fəaliyyətindən cəmi daxilolmalar</t>
  </si>
  <si>
    <t>müəssisənin öz səhmlərinin əldə edilməsi və ya yenidən alınması nəticəsində pul vəsaitlərinin xaricolmaları</t>
  </si>
  <si>
    <t>borc şəklində alınmış məbləğlərin geri qaytarılmasına görə pul vəsaitlərinin xaricolmaları</t>
  </si>
  <si>
    <t>məqsədli maliyyələşdirmə şəklində alınmış məbləğlərin geri qaytarılmasına görə pul vəsaitlərinin xaricolmaları</t>
  </si>
  <si>
    <t>maliyyə icarəsi müqavilələrinin şərtlərinə əsasən əsas məbləğlər üzrə pul vəsaitlərinin xaricolmaları</t>
  </si>
  <si>
    <t>dividendlər və  buna oxşar digər ödəmələr şəklində pul vəsaitlərinin xaricolmaları</t>
  </si>
  <si>
    <t>faizlər şəklində pul vəsaitlərinin xaricolmaları</t>
  </si>
  <si>
    <t>Maliyyələşdirmə fəaliyyətindən cəmi xaricolmalar</t>
  </si>
  <si>
    <t>MALİYYƏLƏŞDİRMƏ FƏALİYYƏTİNDƏN YARANAN PUL VƏSAİTLƏRİNİN XALİS HƏRƏKƏTİ</t>
  </si>
  <si>
    <t>PUL VƏSAİTLƏRİ VƏ ONLARIN EKVİVALENTLƏRİNİN ARTMASI  (AZALMASI)</t>
  </si>
  <si>
    <t>Pul vəsaitlərinin və onların  ekvivalentlərinin hərəkəti</t>
  </si>
  <si>
    <t>bank overdraftları çıxılmaqla pul vəsaitləri və onların ekvivalentlərinin ilin əvvəlinə olan məbləği</t>
  </si>
  <si>
    <t>il ərzində pul vəsaitləri və onların ekvivalentlərinin artması (azalması)</t>
  </si>
  <si>
    <t>xarici valyutaların məzənnələrinin dəyişməsinin təsiri (+) / (-)</t>
  </si>
  <si>
    <t>bank overdraftları çıxılmaqla pul vəsaitləri və onların ekvivalentlərinin ilin sonuna olan qalığı</t>
  </si>
  <si>
    <t>KAPİTALDA DƏYİŞİKLİKLƏR HAQQINDA HESABAT</t>
  </si>
  <si>
    <t>Ödənilmiş nizamnamə kapitalı</t>
  </si>
  <si>
    <t>Yenidən qiymətləndirmə üzrə ehtiyat</t>
  </si>
  <si>
    <t>Bölüşdürülməmiş mənfəət</t>
  </si>
  <si>
    <r>
      <rPr>
        <rFont val="Calibri"/>
        <b/>
        <color theme="1"/>
        <sz val="10.0"/>
      </rPr>
      <t xml:space="preserve">Cəmi
</t>
    </r>
    <r>
      <rPr>
        <rFont val="Calibri"/>
        <b val="0"/>
        <color theme="1"/>
        <sz val="10.0"/>
      </rPr>
      <t>(manatla)</t>
    </r>
  </si>
  <si>
    <t>Məzənnə fərqləri üzrə ehtiyat</t>
  </si>
  <si>
    <t>Qanunvericilik üzrə ehtiyat</t>
  </si>
  <si>
    <t>Digər ehtiyatlar</t>
  </si>
  <si>
    <t>Əvvəlki hesabat dövrünün sonuna qalıq</t>
  </si>
  <si>
    <t>Hesabat dövründə uçot siyasətində dəyişikliklər və ya əhəmiyyətli səhvlərlə bağlı düzəlişlər</t>
  </si>
  <si>
    <t>Səhvlərin düzəldilməsindən sonra hesabat dövrünün əvvəlinə qalıq</t>
  </si>
  <si>
    <t>Mülkiyyətçilərin kapital qoyuluşları</t>
  </si>
  <si>
    <t>Mülkiyyətçilər arasında kapitalın bölüşdürülməsi (dividendlər)</t>
  </si>
  <si>
    <t>Geri alınmış kapital (səhmlər) üzrə əməliyyatlar</t>
  </si>
  <si>
    <t xml:space="preserve">Aktivlərin yenidən qiymətləndirilməsi </t>
  </si>
  <si>
    <t xml:space="preserve">Məzənnə fərqləri </t>
  </si>
  <si>
    <t>Sair məcmu gəlir</t>
  </si>
  <si>
    <t>Kapitalın maddələri arasında köçürmələr</t>
  </si>
  <si>
    <t>Hesabat dövrü üzrə kapitalda dəyişikliklərin cəmi</t>
  </si>
  <si>
    <t>Hesabat dövrünün sonuna qalıq</t>
  </si>
  <si>
    <t>KAPİTAL ADEKVATLIĞI</t>
  </si>
  <si>
    <t>(manatla)</t>
  </si>
  <si>
    <t>E.1</t>
  </si>
  <si>
    <t xml:space="preserve"> Kapital adekvatlığı </t>
  </si>
  <si>
    <t xml:space="preserve">Məcmu kapital </t>
  </si>
  <si>
    <t>Məcmu kapital</t>
  </si>
  <si>
    <t>Birinci dərəcəli kapital</t>
  </si>
  <si>
    <t>Ödənilmiş adi səhmlər</t>
  </si>
  <si>
    <t>Kapital artıqlığı</t>
  </si>
  <si>
    <t>Bölüşdürülməmiş mənfəət (zərər)</t>
  </si>
  <si>
    <t>Birinci dərəcəli kapitaldan tutulmalar</t>
  </si>
  <si>
    <t>Geri alınmış adi səhmlər</t>
  </si>
  <si>
    <t xml:space="preserve">Qeyri maddi aktivlər </t>
  </si>
  <si>
    <t>Cari maliyyə ili zərəri və ya aralıq zərər</t>
  </si>
  <si>
    <t xml:space="preserve">İkinci dərəcəli kapital </t>
  </si>
  <si>
    <t>Cari maliyyə ilinin mənfəəti</t>
  </si>
  <si>
    <t xml:space="preserve">Ən azı 5 il müddətinə buraxılmış subordinasiya borc öhdəlikləri </t>
  </si>
  <si>
    <t>Yenidən qiymətləndirilmədən irəli gələn ehtiyatlar</t>
  </si>
  <si>
    <t>4.3.1</t>
  </si>
  <si>
    <t>ədalətli dəyərlə qiymətləndirilmiş satıla bilən (FVOCI) səhmlər ilə bağlı yenidən qiymətləndirmə ehtiyatlarının realizə olunmamış 80%-i</t>
  </si>
  <si>
    <t>4.3.2</t>
  </si>
  <si>
    <t>ədalətli dəyərlə qiymətləndirilmiş öz istifadəsində olan daşınmaz əmlakın yenidən qiymətləndirilməsindən realizə olunmamış kumulyativ gəlirin 80%-i</t>
  </si>
  <si>
    <t>4.3.3</t>
  </si>
  <si>
    <t>ədalətli dəyərlə qiymətləndirilmiş investisiyanın (daşınmaz əmlak və satıla bilən səhmlər xaric olmaqla) realizə olunmamış kumulyativ gəlirinin 80%-i</t>
  </si>
  <si>
    <t xml:space="preserve">Xüsusi ehtiyatlar </t>
  </si>
  <si>
    <t>4.4.1</t>
  </si>
  <si>
    <t>uzunmüddətli qeyri-maliyyə aktivlərdən irəli gələn</t>
  </si>
  <si>
    <t>4.4.2</t>
  </si>
  <si>
    <t>uzunmüddətli maliyyə aktivlərindən irəli gələn</t>
  </si>
  <si>
    <t>Birinci və ikinci dərəcəli kapitalın cəmi</t>
  </si>
  <si>
    <t>Birinci və ikinci dərəcəli kapitaldan tutulmaların cəmi</t>
  </si>
  <si>
    <t>Digər investisiya şirkətlərinin kapitalına xalis investisiyalar (iştirak payı 10%-dən artıq olduqda)</t>
  </si>
  <si>
    <t>İnvestisiya şirkəti olmayan digər maliyyə institutlarının və birjada listinqə çıxmış hüquqi şəxslərin kapitalına xalis investisiyalar (iştirak payı 10%-dən artıq olduqda)</t>
  </si>
  <si>
    <t xml:space="preserve">Sığorta və təkrar sığorta öhdəliklərində, pensiya fondlarında olan və sığorta holdinqlərinin qiymətli kağızlar və ya törəmə maliyyə alətlərinə investisiyalar. </t>
  </si>
  <si>
    <t xml:space="preserve">Cəmi kapital tələbi </t>
  </si>
  <si>
    <t>Cəmi kapital tələbi</t>
  </si>
  <si>
    <t>Kredit riski</t>
  </si>
  <si>
    <t xml:space="preserve">Konsentrasiya riski </t>
  </si>
  <si>
    <t>Əməliyyat riski</t>
  </si>
  <si>
    <t>Bazar riski</t>
  </si>
  <si>
    <t>1.4.1</t>
  </si>
  <si>
    <t xml:space="preserve">Xarici valyuta riski </t>
  </si>
  <si>
    <t>1.4.2</t>
  </si>
  <si>
    <t>Əmtəə qiymət riski</t>
  </si>
  <si>
    <t>1.4.3</t>
  </si>
  <si>
    <t>Səhm qiymət riski</t>
  </si>
  <si>
    <t>1.4.3.1</t>
  </si>
  <si>
    <t>spesifik risklər</t>
  </si>
  <si>
    <t>1.4.3.2</t>
  </si>
  <si>
    <t>ümumi risklər</t>
  </si>
  <si>
    <t>1.4.4</t>
  </si>
  <si>
    <t>Spesifik borc aləti qiymət riski</t>
  </si>
  <si>
    <t>1.4.5</t>
  </si>
  <si>
    <t>Ümumi faiz dərəcəsi riski</t>
  </si>
  <si>
    <t>1.5.6</t>
  </si>
  <si>
    <t xml:space="preserve">Kollektiv investisiyalara dair qiymət riski </t>
  </si>
  <si>
    <t>1.4.7</t>
  </si>
  <si>
    <t xml:space="preserve">Hesablaşma və kontragent riski 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</si>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</sst>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14">
    <font>
      <sz val="11.0"/>
      <color theme="1"/>
      <name val="Calibri"/>
      <scheme val="minor"/>
    </font>
    <font>
      <sz val="10.0"/>
      <color theme="1"/>
      <name val="Calibri"/>
    </font>
    <font>
      <i/>
      <sz val="10.0"/>
      <color theme="1"/>
      <name val="Calibri"/>
    </font>
    <font>
      <u/>
      <sz val="10.0"/>
      <color theme="10"/>
      <name val="Calibri"/>
    </font>
    <font>
      <b/>
      <sz val="14.0"/>
      <color theme="1"/>
      <name val="Calibri"/>
    </font>
    <font>
      <b/>
      <sz val="10.0"/>
      <color theme="1"/>
      <name val="Calibri"/>
    </font>
    <font/>
    <font>
      <b/>
      <i/>
      <sz val="10.0"/>
      <color theme="1"/>
      <name val="Calibri"/>
    </font>
    <font>
      <sz val="11.0"/>
      <color theme="1"/>
      <name val="Calibri"/>
    </font>
    <font>
      <i/>
      <sz val="11.0"/>
      <color theme="1"/>
      <name val="Calibri"/>
    </font>
    <font>
      <b/>
      <i/>
      <sz val="11.0"/>
      <color theme="1"/>
      <name val="Calibri"/>
    </font>
    <font>
      <b/>
      <sz val="14.0"/>
      <color rgb="FF333F4F"/>
      <name val="Calibri"/>
    </font>
    <font>
      <b/>
      <sz val="10.0"/>
      <color rgb="FF333F4F"/>
      <name val="Calibri"/>
    </font>
    <font>
      <sz val="10.0"/>
      <color theme="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6DCE4"/>
        <bgColor rgb="FFD6DCE4"/>
      </patternFill>
    </fill>
    <fill>
      <patternFill patternType="solid">
        <fgColor rgb="FFF2F2F2"/>
        <bgColor rgb="FFF2F2F2"/>
      </patternFill>
    </fill>
  </fills>
  <borders count="14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right"/>
    </xf>
    <xf borderId="0" fillId="0" fontId="3" numFmtId="0" xfId="0" applyFont="1"/>
    <xf borderId="0" fillId="0" fontId="4" numFmtId="0" xfId="0" applyAlignment="1" applyFont="1">
      <alignment horizontal="center" vertical="center"/>
    </xf>
    <xf borderId="2" fillId="2" fontId="5" numFmtId="0" xfId="0" applyAlignment="1" applyBorder="1" applyFill="1" applyFont="1">
      <alignment horizontal="center" shrinkToFit="0" vertical="center" wrapText="1"/>
    </xf>
    <xf borderId="2" fillId="2" fontId="5" numFmtId="0" xfId="0" applyAlignment="1" applyBorder="1" applyFont="1">
      <alignment horizontal="left" vertical="center"/>
    </xf>
    <xf borderId="2" fillId="2" fontId="5" numFmtId="0" xfId="0" applyAlignment="1" applyBorder="1" applyFont="1">
      <alignment vertical="center"/>
    </xf>
    <xf borderId="2" fillId="2" fontId="5" numFmtId="164" xfId="0" applyAlignment="1" applyBorder="1" applyFont="1" applyNumberFormat="1">
      <alignment horizontal="right" shrinkToFit="0" vertical="center" wrapText="1"/>
    </xf>
    <xf borderId="2" fillId="0" fontId="1" numFmtId="0" xfId="0" applyAlignment="1" applyBorder="1" applyFont="1">
      <alignment horizontal="left" vertical="center"/>
    </xf>
    <xf borderId="2" fillId="0" fontId="1" numFmtId="0" xfId="0" applyAlignment="1" applyBorder="1" applyFont="1">
      <alignment vertical="center"/>
    </xf>
    <xf borderId="2" fillId="0" fontId="1" numFmtId="164" xfId="0" applyAlignment="1" applyBorder="1" applyFont="1" applyNumberFormat="1">
      <alignment horizontal="right" shrinkToFit="0" vertical="center" wrapText="1"/>
    </xf>
    <xf borderId="2" fillId="0" fontId="1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shrinkToFit="0" vertical="center" wrapText="1"/>
    </xf>
    <xf borderId="0" fillId="0" fontId="1" numFmtId="0" xfId="0" applyAlignment="1" applyFont="1">
      <alignment horizontal="left"/>
    </xf>
    <xf borderId="1" fillId="0" fontId="4" numFmtId="0" xfId="0" applyAlignment="1" applyBorder="1" applyFont="1">
      <alignment horizontal="center" vertical="center"/>
    </xf>
    <xf borderId="1" fillId="0" fontId="6" numFmtId="0" xfId="0" applyBorder="1" applyFont="1"/>
    <xf borderId="0" fillId="0" fontId="4" numFmtId="0" xfId="0" applyAlignment="1" applyFont="1">
      <alignment vertical="center"/>
    </xf>
    <xf borderId="0" fillId="0" fontId="5" numFmtId="0" xfId="0" applyAlignment="1" applyFont="1">
      <alignment horizontal="center" shrinkToFit="0" vertical="center" wrapText="1"/>
    </xf>
    <xf borderId="2" fillId="2" fontId="1" numFmtId="0" xfId="0" applyAlignment="1" applyBorder="1" applyFont="1">
      <alignment horizontal="left"/>
    </xf>
    <xf borderId="2" fillId="2" fontId="5" numFmtId="0" xfId="0" applyBorder="1" applyFont="1"/>
    <xf borderId="2" fillId="2" fontId="1" numFmtId="164" xfId="0" applyBorder="1" applyFont="1" applyNumberFormat="1"/>
    <xf borderId="2" fillId="0" fontId="1" numFmtId="0" xfId="0" applyAlignment="1" applyBorder="1" applyFont="1">
      <alignment horizontal="left"/>
    </xf>
    <xf borderId="2" fillId="0" fontId="1" numFmtId="164" xfId="0" applyBorder="1" applyFont="1" applyNumberFormat="1"/>
    <xf borderId="0" fillId="0" fontId="1" numFmtId="0" xfId="0" applyAlignment="1" applyFont="1">
      <alignment horizontal="right"/>
    </xf>
    <xf borderId="0" fillId="0" fontId="7" numFmtId="0" xfId="0" applyFont="1"/>
    <xf borderId="0" fillId="0" fontId="5" numFmtId="0" xfId="0" applyAlignment="1" applyFont="1">
      <alignment vertical="center"/>
    </xf>
    <xf borderId="2" fillId="2" fontId="5" numFmtId="164" xfId="0" applyAlignment="1" applyBorder="1" applyFont="1" applyNumberFormat="1">
      <alignment horizontal="center" shrinkToFit="0" vertical="center" wrapText="1"/>
    </xf>
    <xf borderId="2" fillId="2" fontId="5" numFmtId="0" xfId="0" applyAlignment="1" applyBorder="1" applyFont="1">
      <alignment horizontal="left" shrinkToFit="0" vertical="center" wrapText="1"/>
    </xf>
    <xf borderId="2" fillId="2" fontId="5" numFmtId="0" xfId="0" applyAlignment="1" applyBorder="1" applyFont="1">
      <alignment shrinkToFit="0" vertical="center" wrapText="1"/>
    </xf>
    <xf borderId="0" fillId="0" fontId="1" numFmtId="0" xfId="0" applyAlignment="1" applyFont="1">
      <alignment vertical="center"/>
    </xf>
    <xf borderId="2" fillId="2" fontId="1" numFmtId="0" xfId="0" applyAlignment="1" applyBorder="1" applyFont="1">
      <alignment horizontal="left" vertical="center"/>
    </xf>
    <xf borderId="3" fillId="2" fontId="5" numFmtId="0" xfId="0" applyAlignment="1" applyBorder="1" applyFont="1">
      <alignment horizontal="left" shrinkToFit="0" vertical="center" wrapText="1"/>
    </xf>
    <xf borderId="4" fillId="0" fontId="6" numFmtId="0" xfId="0" applyBorder="1" applyFont="1"/>
    <xf borderId="0" fillId="0" fontId="5" numFmtId="0" xfId="0" applyAlignment="1" applyFont="1">
      <alignment shrinkToFit="0" vertical="center" wrapText="1"/>
    </xf>
    <xf borderId="2" fillId="0" fontId="5" numFmtId="0" xfId="0" applyAlignment="1" applyBorder="1" applyFont="1">
      <alignment horizontal="left" vertical="center"/>
    </xf>
    <xf borderId="2" fillId="0" fontId="5" numFmtId="0" xfId="0" applyAlignment="1" applyBorder="1" applyFont="1">
      <alignment horizontal="left" shrinkToFit="0" vertical="center" wrapText="1"/>
    </xf>
    <xf borderId="2" fillId="0" fontId="5" numFmtId="0" xfId="0" applyAlignment="1" applyBorder="1" applyFont="1">
      <alignment shrinkToFit="0" vertical="center" wrapText="1"/>
    </xf>
    <xf borderId="2" fillId="0" fontId="5" numFmtId="164" xfId="0" applyAlignment="1" applyBorder="1" applyFont="1" applyNumberFormat="1">
      <alignment horizontal="right" shrinkToFit="0" vertical="center" wrapText="1"/>
    </xf>
    <xf borderId="2" fillId="2" fontId="1" numFmtId="0" xfId="0" applyAlignment="1" applyBorder="1" applyFont="1">
      <alignment vertical="center"/>
    </xf>
    <xf borderId="0" fillId="0" fontId="5" numFmtId="0" xfId="0" applyAlignment="1" applyFont="1">
      <alignment horizontal="right"/>
    </xf>
    <xf borderId="0" fillId="0" fontId="7" numFmtId="0" xfId="0" applyAlignment="1" applyFont="1">
      <alignment horizontal="right"/>
    </xf>
    <xf borderId="5" fillId="2" fontId="5" numFmtId="0" xfId="0" applyAlignment="1" applyBorder="1" applyFont="1">
      <alignment horizontal="center" shrinkToFit="0" vertical="center" wrapText="1"/>
    </xf>
    <xf borderId="3" fillId="2" fontId="5" numFmtId="0" xfId="0" applyAlignment="1" applyBorder="1" applyFont="1">
      <alignment horizontal="center" vertical="center"/>
    </xf>
    <xf borderId="6" fillId="0" fontId="6" numFmtId="0" xfId="0" applyBorder="1" applyFont="1"/>
    <xf borderId="7" fillId="2" fontId="5" numFmtId="0" xfId="0" applyAlignment="1" applyBorder="1" applyFont="1">
      <alignment horizontal="center" shrinkToFit="0" vertical="center" wrapText="1"/>
    </xf>
    <xf borderId="8" fillId="2" fontId="5" numFmtId="0" xfId="0" applyAlignment="1" applyBorder="1" applyFont="1">
      <alignment horizontal="center" shrinkToFit="0" vertical="center" wrapText="1"/>
    </xf>
    <xf borderId="9" fillId="0" fontId="6" numFmtId="0" xfId="0" applyBorder="1" applyFont="1"/>
    <xf borderId="10" fillId="0" fontId="6" numFmtId="0" xfId="0" applyBorder="1" applyFont="1"/>
    <xf borderId="11" fillId="0" fontId="6" numFmtId="0" xfId="0" applyBorder="1" applyFont="1"/>
    <xf borderId="2" fillId="2" fontId="5" numFmtId="0" xfId="0" applyAlignment="1" applyBorder="1" applyFont="1">
      <alignment horizontal="center" vertical="center"/>
    </xf>
    <xf borderId="2" fillId="0" fontId="5" numFmtId="164" xfId="0" applyAlignment="1" applyBorder="1" applyFont="1" applyNumberFormat="1">
      <alignment shrinkToFit="0" vertical="center" wrapText="1"/>
    </xf>
    <xf borderId="12" fillId="0" fontId="5" numFmtId="164" xfId="0" applyAlignment="1" applyBorder="1" applyFont="1" applyNumberFormat="1">
      <alignment shrinkToFit="0" vertical="center" wrapText="1"/>
    </xf>
    <xf borderId="2" fillId="0" fontId="1" numFmtId="0" xfId="0" applyAlignment="1" applyBorder="1" applyFont="1">
      <alignment horizontal="center" vertical="center"/>
    </xf>
    <xf borderId="2" fillId="0" fontId="1" numFmtId="164" xfId="0" applyAlignment="1" applyBorder="1" applyFont="1" applyNumberFormat="1">
      <alignment shrinkToFit="0" vertical="center" wrapText="1"/>
    </xf>
    <xf borderId="12" fillId="0" fontId="1" numFmtId="164" xfId="0" applyAlignment="1" applyBorder="1" applyFont="1" applyNumberFormat="1">
      <alignment shrinkToFit="0" vertical="center" wrapText="1"/>
    </xf>
    <xf borderId="2" fillId="2" fontId="5" numFmtId="164" xfId="0" applyAlignment="1" applyBorder="1" applyFont="1" applyNumberFormat="1">
      <alignment shrinkToFit="0" vertical="center" wrapText="1"/>
    </xf>
    <xf borderId="12" fillId="2" fontId="5" numFmtId="164" xfId="0" applyAlignment="1" applyBorder="1" applyFont="1" applyNumberFormat="1">
      <alignment shrinkToFit="0" vertical="center" wrapText="1"/>
    </xf>
    <xf borderId="13" fillId="2" fontId="5" numFmtId="164" xfId="0" applyAlignment="1" applyBorder="1" applyFont="1" applyNumberFormat="1">
      <alignment shrinkToFit="0" vertical="center" wrapText="1"/>
    </xf>
    <xf borderId="0" fillId="0" fontId="8" numFmtId="0" xfId="0" applyAlignment="1" applyFont="1">
      <alignment horizontal="right"/>
    </xf>
    <xf borderId="1" fillId="0" fontId="9" numFmtId="0" xfId="0" applyAlignment="1" applyBorder="1" applyFont="1">
      <alignment horizontal="right" vertical="center"/>
    </xf>
    <xf borderId="0" fillId="0" fontId="10" numFmtId="0" xfId="0" applyFont="1"/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2" fillId="2" fontId="5" numFmtId="164" xfId="0" applyAlignment="1" applyBorder="1" applyFont="1" applyNumberFormat="1">
      <alignment vertical="center"/>
    </xf>
    <xf borderId="0" fillId="0" fontId="5" numFmtId="0" xfId="0" applyAlignment="1" applyFont="1">
      <alignment horizontal="left" vertical="center"/>
    </xf>
    <xf borderId="0" fillId="0" fontId="13" numFmtId="164" xfId="0" applyAlignment="1" applyFont="1" applyNumberFormat="1">
      <alignment vertical="center"/>
    </xf>
    <xf borderId="0" fillId="0" fontId="11" numFmtId="0" xfId="0" applyAlignment="1" applyFont="1">
      <alignment vertical="center"/>
    </xf>
    <xf borderId="0" fillId="0" fontId="2" numFmtId="0" xfId="0" applyAlignment="1" applyFont="1">
      <alignment horizontal="center"/>
    </xf>
    <xf borderId="2" fillId="2" fontId="5" numFmtId="0" xfId="0" applyAlignment="1" applyBorder="1" applyFont="1">
      <alignment vertical="top"/>
    </xf>
    <xf borderId="2" fillId="0" fontId="1" numFmtId="0" xfId="0" applyBorder="1" applyFont="1"/>
    <xf borderId="2" fillId="0" fontId="1" numFmtId="164" xfId="0" applyAlignment="1" applyBorder="1" applyFont="1" applyNumberFormat="1">
      <alignment vertical="center"/>
    </xf>
    <xf borderId="2" fillId="0" fontId="1" numFmtId="0" xfId="0" applyAlignment="1" applyBorder="1" applyFont="1">
      <alignment shrinkToFit="0" wrapText="1"/>
    </xf>
    <xf borderId="0" fillId="0" fontId="1" numFmtId="164" xfId="0" applyFont="1" applyNumberFormat="1"/>
    <xf borderId="2" fillId="0" fontId="2" numFmtId="0" xfId="0" applyAlignment="1" applyBorder="1" applyFont="1">
      <alignment shrinkToFit="0" wrapText="1"/>
    </xf>
    <xf borderId="2" fillId="3" fontId="1" numFmtId="0" xfId="0" applyAlignment="1" applyBorder="1" applyFill="1" applyFont="1">
      <alignment horizontal="left" vertical="center"/>
    </xf>
    <xf borderId="2" fillId="3" fontId="1" numFmtId="0" xfId="0" applyAlignment="1" applyBorder="1" applyFont="1">
      <alignment shrinkToFit="0" wrapText="1"/>
    </xf>
    <xf borderId="2" fillId="3" fontId="1" numFmtId="164" xfId="0" applyAlignment="1" applyBorder="1" applyFont="1" applyNumberFormat="1">
      <alignment vertical="center"/>
    </xf>
    <xf borderId="2" fillId="0" fontId="1" numFmtId="0" xfId="0" applyAlignment="1" applyBorder="1" applyFont="1">
      <alignment horizontal="left" shrinkToFit="0" wrapText="1"/>
    </xf>
    <xf borderId="2" fillId="0" fontId="2" numFmtId="0" xfId="0" applyAlignment="1" applyBorder="1" applyFont="1">
      <alignment horizontal="left" shrinkToFit="0" wrapText="1"/>
    </xf>
  </cellXfs>
  <cellStyles count="1">
    <cellStyle xfId="0" name="Normal" builtinId="0"/>
  </cellStyles>
  <dxfs count="3">
    <dxf>
      <font/>
      <fill>
        <patternFill patternType="solid">
          <fgColor rgb="FFC5E0B3"/>
          <bgColor rgb="FFC5E0B3"/>
        </patternFill>
      </fill>
      <border/>
    </dxf>
    <dxf>
      <font/>
      <fill>
        <patternFill patternType="solid">
          <fgColor rgb="FFFF5353"/>
          <bgColor rgb="FFFF5353"/>
        </patternFill>
      </fill>
      <border/>
    </dxf>
    <dxf>
      <font/>
      <fill>
        <patternFill patternType="solid">
          <fgColor rgb="FFFF9393"/>
          <bgColor rgb="FFFF939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6.57"/>
    <col customWidth="1" min="2" max="2" width="61.71"/>
    <col customWidth="1" min="3" max="4" width="15.71"/>
    <col customWidth="1" min="5" max="26" width="9.14"/>
  </cols>
  <sheetData>
    <row r="1" ht="13.5" customHeight="1">
      <c r="A1" s="1"/>
      <c r="B1" s="1"/>
      <c r="C1" s="2" t="s">
        <v>0</v>
      </c>
      <c r="D1" s="3" t="str">
        <f>'Ümumi'!B10</f>
        <v>#REF!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7.5" customHeight="1">
      <c r="A3" s="5" t="s">
        <v>1</v>
      </c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6" t="s">
        <v>2</v>
      </c>
      <c r="B4" s="6" t="s">
        <v>3</v>
      </c>
      <c r="C4" s="6" t="s">
        <v>4</v>
      </c>
      <c r="D4" s="6" t="s">
        <v>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7">
        <v>1.0</v>
      </c>
      <c r="B5" s="8" t="s">
        <v>6</v>
      </c>
      <c r="C5" s="9" t="str">
        <f t="shared" ref="C5:D5" si="1">SUM(C6:C8,C12:C13)</f>
        <v>#REF!</v>
      </c>
      <c r="D5" s="9">
        <f t="shared" si="1"/>
        <v>309815.171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0">
        <v>1.1</v>
      </c>
      <c r="B6" s="11" t="s">
        <v>7</v>
      </c>
      <c r="C6" s="12">
        <v>286184.51</v>
      </c>
      <c r="D6" s="12">
        <v>309151.601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10">
        <v>1.2</v>
      </c>
      <c r="B7" s="11" t="s">
        <v>8</v>
      </c>
      <c r="C7" s="12"/>
      <c r="D7" s="1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10">
        <v>1.3</v>
      </c>
      <c r="B8" s="11" t="s">
        <v>9</v>
      </c>
      <c r="C8" s="12">
        <f t="shared" ref="C8:D8" si="2">SUM(C9:C11)</f>
        <v>0</v>
      </c>
      <c r="D8" s="12">
        <f t="shared" si="2"/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0" t="s">
        <v>10</v>
      </c>
      <c r="B9" s="13" t="s">
        <v>11</v>
      </c>
      <c r="C9" s="12"/>
      <c r="D9" s="1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0" t="s">
        <v>12</v>
      </c>
      <c r="B10" s="13" t="s">
        <v>13</v>
      </c>
      <c r="C10" s="12"/>
      <c r="D10" s="1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0" t="s">
        <v>14</v>
      </c>
      <c r="B11" s="13" t="s">
        <v>15</v>
      </c>
      <c r="C11" s="12"/>
      <c r="D11" s="1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0">
        <v>1.4</v>
      </c>
      <c r="B12" s="10" t="s">
        <v>16</v>
      </c>
      <c r="C12" s="12"/>
      <c r="D12" s="1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0">
        <v>1.5</v>
      </c>
      <c r="B13" s="11" t="s">
        <v>17</v>
      </c>
      <c r="C13" s="12" t="str">
        <f>'İzahlı qeydlər'!B66</f>
        <v>#REF!</v>
      </c>
      <c r="D13" s="12">
        <v>663.57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7">
        <v>2.0</v>
      </c>
      <c r="B14" s="8" t="s">
        <v>18</v>
      </c>
      <c r="C14" s="9">
        <f t="shared" ref="C14:D14" si="3">SUM(C15:C21,C25)</f>
        <v>4529.9</v>
      </c>
      <c r="D14" s="9">
        <f t="shared" si="3"/>
        <v>4529.9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0">
        <v>2.1</v>
      </c>
      <c r="B15" s="11" t="s">
        <v>19</v>
      </c>
      <c r="C15" s="12"/>
      <c r="D15" s="1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0">
        <v>2.2</v>
      </c>
      <c r="B16" s="11" t="s">
        <v>20</v>
      </c>
      <c r="C16" s="12">
        <v>4529.9</v>
      </c>
      <c r="D16" s="12">
        <v>4529.9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0">
        <v>2.3</v>
      </c>
      <c r="B17" s="11" t="s">
        <v>21</v>
      </c>
      <c r="C17" s="12"/>
      <c r="D17" s="1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0">
        <v>2.4</v>
      </c>
      <c r="B18" s="14" t="s">
        <v>22</v>
      </c>
      <c r="C18" s="12"/>
      <c r="D18" s="1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0">
        <v>2.5</v>
      </c>
      <c r="B19" s="11" t="s">
        <v>23</v>
      </c>
      <c r="C19" s="12"/>
      <c r="D19" s="1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0">
        <v>2.6</v>
      </c>
      <c r="B20" s="11" t="s">
        <v>24</v>
      </c>
      <c r="C20" s="12"/>
      <c r="D20" s="1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0">
        <v>2.7</v>
      </c>
      <c r="B21" s="11" t="s">
        <v>25</v>
      </c>
      <c r="C21" s="12">
        <f t="shared" ref="C21:D21" si="4">SUM(C22:C24)</f>
        <v>0</v>
      </c>
      <c r="D21" s="12">
        <f t="shared" si="4"/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0" t="s">
        <v>26</v>
      </c>
      <c r="B22" s="13" t="s">
        <v>11</v>
      </c>
      <c r="C22" s="12"/>
      <c r="D22" s="1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0" t="s">
        <v>27</v>
      </c>
      <c r="B23" s="13" t="s">
        <v>13</v>
      </c>
      <c r="C23" s="12"/>
      <c r="D23" s="1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0" t="s">
        <v>28</v>
      </c>
      <c r="B24" s="13" t="s">
        <v>15</v>
      </c>
      <c r="C24" s="12"/>
      <c r="D24" s="1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0">
        <v>2.8</v>
      </c>
      <c r="B25" s="11" t="s">
        <v>29</v>
      </c>
      <c r="C25" s="12"/>
      <c r="D25" s="1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7">
        <v>3.0</v>
      </c>
      <c r="B26" s="8" t="s">
        <v>30</v>
      </c>
      <c r="C26" s="9" t="str">
        <f t="shared" ref="C26:D26" si="5">SUM(C5,C14)</f>
        <v>#REF!</v>
      </c>
      <c r="D26" s="9">
        <f t="shared" si="5"/>
        <v>314345.071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7">
        <v>4.0</v>
      </c>
      <c r="B27" s="8" t="s">
        <v>31</v>
      </c>
      <c r="C27" s="9">
        <f t="shared" ref="C27:D27" si="6">SUM(C28:C35)</f>
        <v>1333.2</v>
      </c>
      <c r="D27" s="9">
        <f t="shared" si="6"/>
        <v>4690.519412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0">
        <v>4.1</v>
      </c>
      <c r="B28" s="11" t="s">
        <v>32</v>
      </c>
      <c r="C28" s="12"/>
      <c r="D28" s="1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0">
        <v>4.2</v>
      </c>
      <c r="B29" s="11" t="s">
        <v>33</v>
      </c>
      <c r="C29" s="12"/>
      <c r="D29" s="1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0">
        <v>4.3</v>
      </c>
      <c r="B30" s="11" t="s">
        <v>34</v>
      </c>
      <c r="C30" s="12"/>
      <c r="D30" s="1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0">
        <v>4.4</v>
      </c>
      <c r="B31" s="14" t="s">
        <v>35</v>
      </c>
      <c r="C31" s="12"/>
      <c r="D31" s="1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0">
        <v>4.5</v>
      </c>
      <c r="B32" s="14" t="s">
        <v>36</v>
      </c>
      <c r="C32" s="12"/>
      <c r="D32" s="1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0">
        <v>4.6</v>
      </c>
      <c r="B33" s="14" t="s">
        <v>37</v>
      </c>
      <c r="C33" s="12"/>
      <c r="D33" s="1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0">
        <v>4.7</v>
      </c>
      <c r="B34" s="11" t="s">
        <v>38</v>
      </c>
      <c r="C34" s="12">
        <v>1333.2</v>
      </c>
      <c r="D34" s="12">
        <v>1423.27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0">
        <v>4.8</v>
      </c>
      <c r="B35" s="11" t="s">
        <v>39</v>
      </c>
      <c r="C35" s="12"/>
      <c r="D35" s="12">
        <v>3267.2494117647075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7">
        <v>5.0</v>
      </c>
      <c r="B36" s="8" t="s">
        <v>40</v>
      </c>
      <c r="C36" s="9">
        <f t="shared" ref="C36:D36" si="7">SUM(C37:C43)</f>
        <v>2800</v>
      </c>
      <c r="D36" s="9">
        <f t="shared" si="7"/>
        <v>2800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0">
        <v>5.1</v>
      </c>
      <c r="B37" s="11" t="s">
        <v>41</v>
      </c>
      <c r="C37" s="12"/>
      <c r="D37" s="1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0">
        <v>5.2</v>
      </c>
      <c r="B38" s="11" t="s">
        <v>42</v>
      </c>
      <c r="C38" s="12"/>
      <c r="D38" s="1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0">
        <v>5.3</v>
      </c>
      <c r="B39" s="11" t="s">
        <v>43</v>
      </c>
      <c r="C39" s="12"/>
      <c r="D39" s="1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0">
        <v>5.4</v>
      </c>
      <c r="B40" s="11" t="s">
        <v>44</v>
      </c>
      <c r="C40" s="12"/>
      <c r="D40" s="1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0">
        <v>5.5</v>
      </c>
      <c r="B41" s="14" t="s">
        <v>36</v>
      </c>
      <c r="C41" s="12"/>
      <c r="D41" s="1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0">
        <v>5.6</v>
      </c>
      <c r="B42" s="14" t="s">
        <v>45</v>
      </c>
      <c r="C42" s="12"/>
      <c r="D42" s="1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0">
        <v>5.7</v>
      </c>
      <c r="B43" s="11" t="s">
        <v>46</v>
      </c>
      <c r="C43" s="12">
        <v>2800.0</v>
      </c>
      <c r="D43" s="12">
        <v>2800.0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7">
        <v>6.0</v>
      </c>
      <c r="B44" s="8" t="s">
        <v>47</v>
      </c>
      <c r="C44" s="9">
        <f t="shared" ref="C44:D44" si="8">SUM(C27,C36)</f>
        <v>4133.2</v>
      </c>
      <c r="D44" s="9">
        <f t="shared" si="8"/>
        <v>7490.519412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7">
        <v>7.0</v>
      </c>
      <c r="B45" s="8" t="s">
        <v>48</v>
      </c>
      <c r="C45" s="9">
        <f>SUM(C46:C52)</f>
        <v>288644.78</v>
      </c>
      <c r="D45" s="9">
        <f>SUM(D46:D51)</f>
        <v>306854.55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0">
        <v>7.1</v>
      </c>
      <c r="B46" s="11" t="s">
        <v>49</v>
      </c>
      <c r="C46" s="12">
        <v>360000.0</v>
      </c>
      <c r="D46" s="12">
        <v>360000.0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0">
        <v>7.2</v>
      </c>
      <c r="B47" s="11" t="s">
        <v>50</v>
      </c>
      <c r="C47" s="12"/>
      <c r="D47" s="1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0">
        <v>7.3</v>
      </c>
      <c r="B48" s="11" t="s">
        <v>51</v>
      </c>
      <c r="C48" s="12"/>
      <c r="D48" s="1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0">
        <v>7.4</v>
      </c>
      <c r="B49" s="11" t="s">
        <v>52</v>
      </c>
      <c r="C49" s="12"/>
      <c r="D49" s="1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8.5" customHeight="1">
      <c r="A50" s="10">
        <v>7.5</v>
      </c>
      <c r="B50" s="14" t="s">
        <v>53</v>
      </c>
      <c r="C50" s="12"/>
      <c r="D50" s="1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0">
        <v>7.6</v>
      </c>
      <c r="B51" s="11" t="s">
        <v>54</v>
      </c>
      <c r="C51" s="12">
        <v>-53145.45</v>
      </c>
      <c r="D51" s="12">
        <f>-53145.45</f>
        <v>-53145.45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0">
        <v>7.7</v>
      </c>
      <c r="B52" s="11" t="s">
        <v>55</v>
      </c>
      <c r="C52" s="12">
        <f>MZHH!C33</f>
        <v>-18209.77</v>
      </c>
      <c r="D52" s="1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7">
        <v>8.0</v>
      </c>
      <c r="B53" s="8" t="s">
        <v>56</v>
      </c>
      <c r="C53" s="9">
        <f t="shared" ref="C53:D53" si="9">SUM(C44,C45)</f>
        <v>292777.98</v>
      </c>
      <c r="D53" s="9">
        <f t="shared" si="9"/>
        <v>314345.0694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33.75" customHeight="1">
      <c r="A57" s="16" t="s">
        <v>57</v>
      </c>
      <c r="B57" s="17"/>
      <c r="C57" s="17"/>
      <c r="D57" s="1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43.5" customHeight="1">
      <c r="A58" s="6" t="s">
        <v>2</v>
      </c>
      <c r="B58" s="6" t="s">
        <v>3</v>
      </c>
      <c r="C58" s="6" t="s">
        <v>58</v>
      </c>
      <c r="D58" s="1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20">
        <v>1.0</v>
      </c>
      <c r="B59" s="21" t="s">
        <v>59</v>
      </c>
      <c r="C59" s="22" t="str">
        <f>SUM(C60:C63)</f>
        <v>#REF!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23">
        <v>1.1</v>
      </c>
      <c r="B60" s="23" t="s">
        <v>60</v>
      </c>
      <c r="C60" s="24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23">
        <v>1.2</v>
      </c>
      <c r="B61" s="23" t="s">
        <v>61</v>
      </c>
      <c r="C61" s="24" t="str">
        <f>C53-C26</f>
        <v>#REF!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23">
        <v>1.3</v>
      </c>
      <c r="B62" s="23" t="s">
        <v>62</v>
      </c>
      <c r="C62" s="24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23">
        <v>1.4</v>
      </c>
      <c r="B63" s="23" t="s">
        <v>63</v>
      </c>
      <c r="C63" s="2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20">
        <v>2.0</v>
      </c>
      <c r="B64" s="21" t="s">
        <v>64</v>
      </c>
      <c r="C64" s="22">
        <f>SUM(C65:C68)</f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23">
        <v>2.1</v>
      </c>
      <c r="B65" s="23" t="s">
        <v>60</v>
      </c>
      <c r="C65" s="2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23">
        <v>2.2</v>
      </c>
      <c r="B66" s="23" t="s">
        <v>61</v>
      </c>
      <c r="C66" s="2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23">
        <v>2.3</v>
      </c>
      <c r="B67" s="23" t="s">
        <v>62</v>
      </c>
      <c r="C67" s="2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23">
        <v>2.4</v>
      </c>
      <c r="B68" s="23" t="s">
        <v>63</v>
      </c>
      <c r="C68" s="24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20">
        <v>3.0</v>
      </c>
      <c r="B69" s="21" t="s">
        <v>65</v>
      </c>
      <c r="C69" s="22">
        <f>SUM(C70:C73)</f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23">
        <v>3.1</v>
      </c>
      <c r="B70" s="23" t="s">
        <v>66</v>
      </c>
      <c r="C70" s="24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23">
        <v>3.2</v>
      </c>
      <c r="B71" s="23" t="s">
        <v>67</v>
      </c>
      <c r="C71" s="24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23">
        <v>3.3</v>
      </c>
      <c r="B72" s="23" t="s">
        <v>68</v>
      </c>
      <c r="C72" s="24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23">
        <v>3.4</v>
      </c>
      <c r="B73" s="23" t="s">
        <v>69</v>
      </c>
      <c r="C73" s="24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3:D3"/>
    <mergeCell ref="A57:C57"/>
  </mergeCells>
  <printOptions/>
  <pageMargins bottom="0.75" footer="0.0" header="0.0" left="0.45" right="0.2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61.57"/>
    <col customWidth="1" min="3" max="3" width="18.71"/>
    <col customWidth="1" min="4" max="26" width="9.14"/>
  </cols>
  <sheetData>
    <row r="1" ht="13.5" customHeight="1">
      <c r="A1" s="1"/>
      <c r="B1" s="25" t="s">
        <v>0</v>
      </c>
      <c r="C1" s="3" t="str">
        <f>'Ümumi'!B10</f>
        <v>#REF!</v>
      </c>
      <c r="D1" s="2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9.0" customHeight="1">
      <c r="A3" s="5" t="s">
        <v>70</v>
      </c>
      <c r="D3" s="27"/>
      <c r="E3" s="27"/>
      <c r="F3" s="27"/>
      <c r="G3" s="2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6" t="s">
        <v>2</v>
      </c>
      <c r="B4" s="6" t="s">
        <v>71</v>
      </c>
      <c r="C4" s="28" t="s">
        <v>72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29">
        <v>1.0</v>
      </c>
      <c r="B5" s="30" t="s">
        <v>73</v>
      </c>
      <c r="C5" s="9">
        <f>SUM(C6:C12)</f>
        <v>0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ht="14.25" customHeight="1">
      <c r="A6" s="13">
        <v>1.1</v>
      </c>
      <c r="B6" s="13" t="s">
        <v>74</v>
      </c>
      <c r="C6" s="12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ht="14.25" customHeight="1">
      <c r="A7" s="13">
        <v>1.2</v>
      </c>
      <c r="B7" s="13" t="s">
        <v>75</v>
      </c>
      <c r="C7" s="12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ht="14.25" customHeight="1">
      <c r="A8" s="13">
        <v>1.3</v>
      </c>
      <c r="B8" s="13" t="s">
        <v>76</v>
      </c>
      <c r="C8" s="12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ht="14.25" customHeight="1">
      <c r="A9" s="13">
        <v>1.4</v>
      </c>
      <c r="B9" s="13" t="s">
        <v>77</v>
      </c>
      <c r="C9" s="12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ht="14.25" customHeight="1">
      <c r="A10" s="13">
        <v>1.5</v>
      </c>
      <c r="B10" s="13" t="s">
        <v>78</v>
      </c>
      <c r="C10" s="12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ht="14.25" customHeight="1">
      <c r="A11" s="13">
        <v>1.6</v>
      </c>
      <c r="B11" s="13" t="s">
        <v>79</v>
      </c>
      <c r="C11" s="12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ht="14.25" customHeight="1">
      <c r="A12" s="13">
        <v>1.7</v>
      </c>
      <c r="B12" s="13" t="s">
        <v>80</v>
      </c>
      <c r="C12" s="12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ht="14.25" customHeight="1">
      <c r="A13" s="29">
        <v>2.0</v>
      </c>
      <c r="B13" s="30" t="s">
        <v>81</v>
      </c>
      <c r="C13" s="9">
        <f>SUM(C14:C18)</f>
        <v>0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ht="14.25" customHeight="1">
      <c r="A14" s="13">
        <v>2.1</v>
      </c>
      <c r="B14" s="13" t="s">
        <v>82</v>
      </c>
      <c r="C14" s="12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ht="14.25" customHeight="1">
      <c r="A15" s="13">
        <v>2.2</v>
      </c>
      <c r="B15" s="13" t="s">
        <v>83</v>
      </c>
      <c r="C15" s="12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ht="14.25" customHeight="1">
      <c r="A16" s="13">
        <v>2.3</v>
      </c>
      <c r="B16" s="13" t="s">
        <v>84</v>
      </c>
      <c r="C16" s="12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ht="14.25" customHeight="1">
      <c r="A17" s="13">
        <v>2.4</v>
      </c>
      <c r="B17" s="13" t="s">
        <v>85</v>
      </c>
      <c r="C17" s="12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ht="14.25" customHeight="1">
      <c r="A18" s="13">
        <v>2.5</v>
      </c>
      <c r="B18" s="13" t="s">
        <v>86</v>
      </c>
      <c r="C18" s="12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ht="14.25" customHeight="1">
      <c r="A19" s="29">
        <v>3.0</v>
      </c>
      <c r="B19" s="30" t="s">
        <v>87</v>
      </c>
      <c r="C19" s="9">
        <f>SUM(C5,C13)</f>
        <v>0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ht="14.25" customHeight="1">
      <c r="A20" s="13">
        <v>4.0</v>
      </c>
      <c r="B20" s="13" t="s">
        <v>88</v>
      </c>
      <c r="C20" s="12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13.5" customHeight="1">
      <c r="A21" s="13">
        <v>5.0</v>
      </c>
      <c r="B21" s="13" t="s">
        <v>89</v>
      </c>
      <c r="C21" s="1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ht="14.25" customHeight="1">
      <c r="A22" s="13">
        <v>6.0</v>
      </c>
      <c r="B22" s="13" t="s">
        <v>90</v>
      </c>
      <c r="C22" s="12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ht="14.25" customHeight="1">
      <c r="A23" s="13">
        <v>7.0</v>
      </c>
      <c r="B23" s="13" t="s">
        <v>91</v>
      </c>
      <c r="C23" s="12">
        <f>-15650.46</f>
        <v>-15650.46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ht="14.25" customHeight="1">
      <c r="A24" s="13">
        <v>8.0</v>
      </c>
      <c r="B24" s="13" t="s">
        <v>92</v>
      </c>
      <c r="C24" s="12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ht="14.25" customHeight="1">
      <c r="A25" s="13">
        <v>9.0</v>
      </c>
      <c r="B25" s="13" t="s">
        <v>93</v>
      </c>
      <c r="C25" s="12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ht="14.25" customHeight="1">
      <c r="A26" s="13">
        <v>10.0</v>
      </c>
      <c r="B26" s="13" t="s">
        <v>94</v>
      </c>
      <c r="C26" s="12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ht="14.25" customHeight="1">
      <c r="A27" s="13">
        <v>11.0</v>
      </c>
      <c r="B27" s="13" t="s">
        <v>95</v>
      </c>
      <c r="C27" s="12">
        <f>-2907.81+348.5</f>
        <v>-2559.31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ht="14.25" customHeight="1">
      <c r="A28" s="29">
        <v>12.0</v>
      </c>
      <c r="B28" s="30" t="s">
        <v>96</v>
      </c>
      <c r="C28" s="9">
        <f>SUM(C19:C27)</f>
        <v>-18209.77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ht="14.25" customHeight="1">
      <c r="A29" s="13">
        <v>13.0</v>
      </c>
      <c r="B29" s="14" t="s">
        <v>97</v>
      </c>
      <c r="C29" s="12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ht="14.25" customHeight="1">
      <c r="A30" s="13">
        <v>14.0</v>
      </c>
      <c r="B30" s="13" t="s">
        <v>98</v>
      </c>
      <c r="C30" s="12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ht="14.25" customHeight="1">
      <c r="A31" s="13">
        <v>15.0</v>
      </c>
      <c r="B31" s="13" t="s">
        <v>99</v>
      </c>
      <c r="C31" s="12">
        <f>C28+C29+C30</f>
        <v>-18209.77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ht="14.25" customHeight="1">
      <c r="A32" s="13">
        <v>16.0</v>
      </c>
      <c r="B32" s="13" t="s">
        <v>100</v>
      </c>
      <c r="C32" s="12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ht="14.25" customHeight="1">
      <c r="A33" s="29">
        <v>17.0</v>
      </c>
      <c r="B33" s="30" t="s">
        <v>101</v>
      </c>
      <c r="C33" s="9">
        <f>SUM(C31:C32)</f>
        <v>-18209.77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3:C3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97.0"/>
    <col customWidth="1" min="3" max="3" width="17.57"/>
    <col customWidth="1" min="4" max="26" width="9.14"/>
  </cols>
  <sheetData>
    <row r="1" ht="13.5" customHeight="1">
      <c r="A1" s="31"/>
      <c r="B1" s="25" t="s">
        <v>0</v>
      </c>
      <c r="C1" s="3" t="str">
        <f>'Ümumi'!B10</f>
        <v>#REF!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3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9.0" customHeight="1">
      <c r="A3" s="5" t="s">
        <v>102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3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6" t="s">
        <v>2</v>
      </c>
      <c r="B5" s="6" t="s">
        <v>71</v>
      </c>
      <c r="C5" s="28" t="s">
        <v>72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32"/>
      <c r="B6" s="33" t="s">
        <v>103</v>
      </c>
      <c r="C6" s="3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10">
        <v>1.0</v>
      </c>
      <c r="B7" s="13" t="s">
        <v>104</v>
      </c>
      <c r="C7" s="1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10">
        <v>2.0</v>
      </c>
      <c r="B8" s="13" t="s">
        <v>105</v>
      </c>
      <c r="C8" s="12"/>
      <c r="D8" s="1"/>
      <c r="E8" s="3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0" customHeight="1">
      <c r="A9" s="10">
        <v>3.0</v>
      </c>
      <c r="B9" s="13" t="s">
        <v>106</v>
      </c>
      <c r="C9" s="1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36">
        <v>4.0</v>
      </c>
      <c r="B10" s="37" t="s">
        <v>107</v>
      </c>
      <c r="C10" s="12">
        <f>SUM(C7:C9)</f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10">
        <v>5.0</v>
      </c>
      <c r="B11" s="13" t="s">
        <v>108</v>
      </c>
      <c r="C11" s="1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0" customHeight="1">
      <c r="A12" s="10">
        <v>6.0</v>
      </c>
      <c r="B12" s="13" t="s">
        <v>109</v>
      </c>
      <c r="C12" s="1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10">
        <v>7.0</v>
      </c>
      <c r="B13" s="13" t="s">
        <v>110</v>
      </c>
      <c r="C13" s="12">
        <f>-20818.46-15184.75</f>
        <v>-36003.21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10">
        <v>8.0</v>
      </c>
      <c r="B14" s="13" t="s">
        <v>111</v>
      </c>
      <c r="C14" s="1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10">
        <v>9.0</v>
      </c>
      <c r="B15" s="13" t="s">
        <v>112</v>
      </c>
      <c r="C15" s="12">
        <f>-7386.03-4107.2</f>
        <v>-11493.23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10">
        <v>10.0</v>
      </c>
      <c r="B16" s="13" t="s">
        <v>113</v>
      </c>
      <c r="C16" s="12">
        <f>-20025.85-5678.54+3.4+2000</f>
        <v>-23700.99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36">
        <v>11.0</v>
      </c>
      <c r="B17" s="37" t="s">
        <v>114</v>
      </c>
      <c r="C17" s="12">
        <f>SUM(C11:C16)</f>
        <v>-71197.43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1.0" customHeight="1">
      <c r="A18" s="36">
        <v>12.0</v>
      </c>
      <c r="B18" s="38" t="s">
        <v>115</v>
      </c>
      <c r="C18" s="12">
        <f>SUM(C10,C17)</f>
        <v>-71197.43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32"/>
      <c r="B19" s="33" t="s">
        <v>116</v>
      </c>
      <c r="C19" s="3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0" customHeight="1">
      <c r="A20" s="10">
        <v>13.0</v>
      </c>
      <c r="B20" s="13" t="s">
        <v>117</v>
      </c>
      <c r="C20" s="1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0">
        <v>14.0</v>
      </c>
      <c r="B21" s="13" t="s">
        <v>118</v>
      </c>
      <c r="C21" s="1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0" customHeight="1">
      <c r="A22" s="10">
        <v>15.0</v>
      </c>
      <c r="B22" s="13" t="s">
        <v>119</v>
      </c>
      <c r="C22" s="1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0" customHeight="1">
      <c r="A23" s="10">
        <v>16.0</v>
      </c>
      <c r="B23" s="13" t="s">
        <v>120</v>
      </c>
      <c r="C23" s="1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0" customHeight="1">
      <c r="A24" s="10">
        <v>17.0</v>
      </c>
      <c r="B24" s="13" t="s">
        <v>121</v>
      </c>
      <c r="C24" s="1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0" customHeight="1">
      <c r="A25" s="10">
        <v>18.0</v>
      </c>
      <c r="B25" s="13" t="s">
        <v>122</v>
      </c>
      <c r="C25" s="1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0" customHeight="1">
      <c r="A26" s="36">
        <v>19.0</v>
      </c>
      <c r="B26" s="37" t="s">
        <v>123</v>
      </c>
      <c r="C26" s="12">
        <f>SUM(C20:C25)</f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0" customHeight="1">
      <c r="A27" s="10">
        <v>20.0</v>
      </c>
      <c r="B27" s="13" t="s">
        <v>124</v>
      </c>
      <c r="C27" s="1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0">
        <v>21.0</v>
      </c>
      <c r="B28" s="13" t="s">
        <v>125</v>
      </c>
      <c r="C28" s="1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0" customHeight="1">
      <c r="A29" s="10">
        <v>22.0</v>
      </c>
      <c r="B29" s="13" t="s">
        <v>126</v>
      </c>
      <c r="C29" s="1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0" customHeight="1">
      <c r="A30" s="10">
        <v>23.0</v>
      </c>
      <c r="B30" s="13" t="s">
        <v>127</v>
      </c>
      <c r="C30" s="1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0" customHeight="1">
      <c r="A31" s="36">
        <v>24.0</v>
      </c>
      <c r="B31" s="37" t="s">
        <v>128</v>
      </c>
      <c r="C31" s="12">
        <f>SUM(C27:C30)</f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36">
        <v>25.0</v>
      </c>
      <c r="B32" s="38" t="s">
        <v>129</v>
      </c>
      <c r="C32" s="12">
        <f>SUM(C26,C31)</f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0" customHeight="1">
      <c r="A33" s="32"/>
      <c r="B33" s="33" t="s">
        <v>130</v>
      </c>
      <c r="C33" s="3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0" customHeight="1">
      <c r="A34" s="10">
        <v>26.0</v>
      </c>
      <c r="B34" s="13" t="s">
        <v>131</v>
      </c>
      <c r="C34" s="1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0" customHeight="1">
      <c r="A35" s="10">
        <v>27.0</v>
      </c>
      <c r="B35" s="13" t="s">
        <v>132</v>
      </c>
      <c r="C35" s="1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0" customHeight="1">
      <c r="A36" s="10">
        <v>28.0</v>
      </c>
      <c r="B36" s="13" t="s">
        <v>133</v>
      </c>
      <c r="C36" s="1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36">
        <v>29.0</v>
      </c>
      <c r="B37" s="37" t="s">
        <v>134</v>
      </c>
      <c r="C37" s="12">
        <f>SUM(C34:C36)</f>
        <v>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0" customHeight="1">
      <c r="A38" s="10">
        <v>30.0</v>
      </c>
      <c r="B38" s="13" t="s">
        <v>135</v>
      </c>
      <c r="C38" s="1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0" customHeight="1">
      <c r="A39" s="10">
        <v>31.0</v>
      </c>
      <c r="B39" s="13" t="s">
        <v>136</v>
      </c>
      <c r="C39" s="1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0" customHeight="1">
      <c r="A40" s="10">
        <v>32.0</v>
      </c>
      <c r="B40" s="13" t="s">
        <v>137</v>
      </c>
      <c r="C40" s="1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10">
        <v>33.0</v>
      </c>
      <c r="B41" s="13" t="s">
        <v>138</v>
      </c>
      <c r="C41" s="1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0" customHeight="1">
      <c r="A42" s="10">
        <v>34.0</v>
      </c>
      <c r="B42" s="13" t="s">
        <v>139</v>
      </c>
      <c r="C42" s="1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0" customHeight="1">
      <c r="A43" s="10">
        <v>35.0</v>
      </c>
      <c r="B43" s="13" t="s">
        <v>140</v>
      </c>
      <c r="C43" s="1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0" customHeight="1">
      <c r="A44" s="36">
        <v>36.0</v>
      </c>
      <c r="B44" s="37" t="s">
        <v>141</v>
      </c>
      <c r="C44" s="12">
        <f>SUM(C38:C43)</f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8.0" customHeight="1">
      <c r="A45" s="36">
        <v>37.0</v>
      </c>
      <c r="B45" s="38" t="s">
        <v>142</v>
      </c>
      <c r="C45" s="12">
        <f>SUM(C37,C44)</f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8.75" customHeight="1">
      <c r="A46" s="36">
        <v>38.0</v>
      </c>
      <c r="B46" s="38" t="s">
        <v>143</v>
      </c>
      <c r="C46" s="39">
        <f>SUM(C18,C32,C45)</f>
        <v>-71197.43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1.0" customHeight="1">
      <c r="A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0" customHeight="1">
      <c r="A48" s="40"/>
      <c r="B48" s="33" t="s">
        <v>144</v>
      </c>
      <c r="C48" s="34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0" customHeight="1">
      <c r="A49" s="10">
        <v>39.0</v>
      </c>
      <c r="B49" s="14" t="s">
        <v>145</v>
      </c>
      <c r="C49" s="12">
        <v>357381.94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0" customHeight="1">
      <c r="A50" s="10">
        <v>40.0</v>
      </c>
      <c r="B50" s="14" t="s">
        <v>146</v>
      </c>
      <c r="C50" s="12">
        <f>C46</f>
        <v>-71197.43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0" customHeight="1">
      <c r="A51" s="10">
        <v>41.0</v>
      </c>
      <c r="B51" s="14" t="s">
        <v>147</v>
      </c>
      <c r="C51" s="1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0" customHeight="1">
      <c r="A52" s="36">
        <v>42.0</v>
      </c>
      <c r="B52" s="38" t="s">
        <v>148</v>
      </c>
      <c r="C52" s="39">
        <f>SUM(C49:C51)</f>
        <v>286184.51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3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3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3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3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3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3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3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3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3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3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3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3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3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3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3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3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3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3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3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3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3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3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3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3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3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3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3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3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3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3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3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3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3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3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3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3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3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3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3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3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3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3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3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3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3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3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3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3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3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3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3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3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3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3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3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3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3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3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3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3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3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3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3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3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3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3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3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3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3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3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3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3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3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3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3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3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3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3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3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3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3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3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3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3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3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3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3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3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3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3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3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3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3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3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3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3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3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3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3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3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3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3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3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3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3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3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3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3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3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3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3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3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3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3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3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3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3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3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3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3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3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3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3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3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3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3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3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3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3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3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3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3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3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3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3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3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3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3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3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3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3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3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3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3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3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3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3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3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3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3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3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3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3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3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3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3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3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3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3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3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3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3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3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3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3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3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3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3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3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3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3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3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3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3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3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3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3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3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3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31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31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31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31"/>
      <c r="B235" s="1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31"/>
      <c r="B236" s="1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31"/>
      <c r="B237" s="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31"/>
      <c r="B238" s="1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31"/>
      <c r="B239" s="1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31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31"/>
      <c r="B241" s="1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31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31"/>
      <c r="B243" s="1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31"/>
      <c r="B244" s="1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31"/>
      <c r="B245" s="1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31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31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31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31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31"/>
      <c r="B250" s="1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31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31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31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31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31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31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31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31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31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31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31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31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31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31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31"/>
      <c r="B265" s="1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31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31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31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31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31"/>
      <c r="B270" s="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31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31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31"/>
      <c r="B273" s="1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31"/>
      <c r="B274" s="1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31"/>
      <c r="B275" s="1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31"/>
      <c r="B276" s="1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31"/>
      <c r="B277" s="1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31"/>
      <c r="B278" s="1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31"/>
      <c r="B279" s="1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31"/>
      <c r="B280" s="1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31"/>
      <c r="B281" s="1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31"/>
      <c r="B282" s="1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31"/>
      <c r="B283" s="1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31"/>
      <c r="B284" s="1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31"/>
      <c r="B285" s="1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31"/>
      <c r="B286" s="1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31"/>
      <c r="B287" s="1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31"/>
      <c r="B288" s="1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31"/>
      <c r="B289" s="1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31"/>
      <c r="B290" s="1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31"/>
      <c r="B291" s="1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31"/>
      <c r="B292" s="1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31"/>
      <c r="B293" s="1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31"/>
      <c r="B294" s="1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31"/>
      <c r="B295" s="1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31"/>
      <c r="B296" s="1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31"/>
      <c r="B297" s="1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31"/>
      <c r="B298" s="1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31"/>
      <c r="B299" s="1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31"/>
      <c r="B300" s="1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31"/>
      <c r="B301" s="1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31"/>
      <c r="B302" s="1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31"/>
      <c r="B303" s="1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31"/>
      <c r="B304" s="1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31"/>
      <c r="B305" s="1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31"/>
      <c r="B306" s="1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31"/>
      <c r="B307" s="1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31"/>
      <c r="B308" s="1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31"/>
      <c r="B309" s="1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31"/>
      <c r="B310" s="1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31"/>
      <c r="B311" s="1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31"/>
      <c r="B312" s="1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31"/>
      <c r="B313" s="1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31"/>
      <c r="B314" s="1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31"/>
      <c r="B315" s="1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31"/>
      <c r="B316" s="1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31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31"/>
      <c r="B318" s="1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31"/>
      <c r="B319" s="1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31"/>
      <c r="B320" s="1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31"/>
      <c r="B321" s="1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31"/>
      <c r="B322" s="1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31"/>
      <c r="B323" s="1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31"/>
      <c r="B324" s="1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31"/>
      <c r="B325" s="1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31"/>
      <c r="B326" s="1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31"/>
      <c r="B327" s="1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31"/>
      <c r="B328" s="1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31"/>
      <c r="B329" s="1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31"/>
      <c r="B330" s="1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31"/>
      <c r="B331" s="1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31"/>
      <c r="B332" s="1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31"/>
      <c r="B333" s="1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31"/>
      <c r="B334" s="1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31"/>
      <c r="B335" s="1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31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31"/>
      <c r="B337" s="1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31"/>
      <c r="B338" s="1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31"/>
      <c r="B339" s="1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31"/>
      <c r="B340" s="1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31"/>
      <c r="B341" s="1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31"/>
      <c r="B342" s="1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31"/>
      <c r="B343" s="1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31"/>
      <c r="B344" s="1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31"/>
      <c r="B345" s="1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31"/>
      <c r="B346" s="1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31"/>
      <c r="B347" s="1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31"/>
      <c r="B348" s="1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31"/>
      <c r="B349" s="1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31"/>
      <c r="B350" s="1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31"/>
      <c r="B351" s="1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31"/>
      <c r="B352" s="1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31"/>
      <c r="B353" s="1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31"/>
      <c r="B354" s="1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31"/>
      <c r="B355" s="1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31"/>
      <c r="B356" s="1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31"/>
      <c r="B357" s="1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31"/>
      <c r="B358" s="1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31"/>
      <c r="B359" s="1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31"/>
      <c r="B360" s="1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31"/>
      <c r="B361" s="1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31"/>
      <c r="B362" s="1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31"/>
      <c r="B363" s="1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31"/>
      <c r="B364" s="1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31"/>
      <c r="B365" s="1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31"/>
      <c r="B366" s="1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31"/>
      <c r="B367" s="1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31"/>
      <c r="B368" s="1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31"/>
      <c r="B369" s="1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31"/>
      <c r="B370" s="1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31"/>
      <c r="B371" s="1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31"/>
      <c r="B372" s="1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31"/>
      <c r="B373" s="1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31"/>
      <c r="B374" s="1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31"/>
      <c r="B375" s="1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31"/>
      <c r="B376" s="1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31"/>
      <c r="B377" s="1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31"/>
      <c r="B378" s="1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31"/>
      <c r="B379" s="1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31"/>
      <c r="B380" s="1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31"/>
      <c r="B381" s="1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31"/>
      <c r="B382" s="1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31"/>
      <c r="B383" s="1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31"/>
      <c r="B384" s="1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31"/>
      <c r="B385" s="1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31"/>
      <c r="B386" s="1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31"/>
      <c r="B387" s="1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31"/>
      <c r="B388" s="1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31"/>
      <c r="B389" s="1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31"/>
      <c r="B390" s="1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31"/>
      <c r="B391" s="1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31"/>
      <c r="B392" s="1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31"/>
      <c r="B393" s="1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31"/>
      <c r="B394" s="1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31"/>
      <c r="B395" s="1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31"/>
      <c r="B396" s="1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31"/>
      <c r="B397" s="1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31"/>
      <c r="B398" s="1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31"/>
      <c r="B399" s="1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31"/>
      <c r="B400" s="1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31"/>
      <c r="B401" s="1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31"/>
      <c r="B402" s="1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31"/>
      <c r="B403" s="1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31"/>
      <c r="B404" s="1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31"/>
      <c r="B405" s="1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31"/>
      <c r="B406" s="1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31"/>
      <c r="B407" s="1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31"/>
      <c r="B408" s="1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31"/>
      <c r="B409" s="1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31"/>
      <c r="B410" s="1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31"/>
      <c r="B411" s="1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31"/>
      <c r="B412" s="1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31"/>
      <c r="B413" s="1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31"/>
      <c r="B414" s="1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31"/>
      <c r="B415" s="1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31"/>
      <c r="B416" s="1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31"/>
      <c r="B417" s="1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31"/>
      <c r="B418" s="1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31"/>
      <c r="B419" s="1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31"/>
      <c r="B420" s="1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31"/>
      <c r="B421" s="1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31"/>
      <c r="B422" s="1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31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31"/>
      <c r="B424" s="1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31"/>
      <c r="B425" s="1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31"/>
      <c r="B426" s="1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31"/>
      <c r="B427" s="1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31"/>
      <c r="B428" s="1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31"/>
      <c r="B429" s="1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31"/>
      <c r="B430" s="1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31"/>
      <c r="B431" s="1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31"/>
      <c r="B432" s="1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31"/>
      <c r="B433" s="1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31"/>
      <c r="B434" s="1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31"/>
      <c r="B435" s="1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31"/>
      <c r="B436" s="1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31"/>
      <c r="B437" s="1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31"/>
      <c r="B438" s="1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31"/>
      <c r="B439" s="1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31"/>
      <c r="B440" s="1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31"/>
      <c r="B441" s="1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31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31"/>
      <c r="B443" s="1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31"/>
      <c r="B444" s="1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31"/>
      <c r="B445" s="1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31"/>
      <c r="B446" s="1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31"/>
      <c r="B447" s="1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31"/>
      <c r="B448" s="1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31"/>
      <c r="B449" s="1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31"/>
      <c r="B450" s="1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31"/>
      <c r="B451" s="1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31"/>
      <c r="B452" s="1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31"/>
      <c r="B453" s="1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31"/>
      <c r="B454" s="1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31"/>
      <c r="B455" s="1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31"/>
      <c r="B456" s="1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31"/>
      <c r="B457" s="1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31"/>
      <c r="B458" s="1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31"/>
      <c r="B459" s="1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31"/>
      <c r="B460" s="1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31"/>
      <c r="B461" s="1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31"/>
      <c r="B462" s="1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31"/>
      <c r="B463" s="1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31"/>
      <c r="B464" s="1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31"/>
      <c r="B465" s="1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31"/>
      <c r="B466" s="1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31"/>
      <c r="B467" s="1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31"/>
      <c r="B468" s="1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31"/>
      <c r="B469" s="1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31"/>
      <c r="B470" s="1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31"/>
      <c r="B471" s="1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31"/>
      <c r="B472" s="1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31"/>
      <c r="B473" s="1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31"/>
      <c r="B474" s="1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31"/>
      <c r="B475" s="1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31"/>
      <c r="B476" s="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31"/>
      <c r="B477" s="1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31"/>
      <c r="B478" s="1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31"/>
      <c r="B479" s="1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31"/>
      <c r="B480" s="1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31"/>
      <c r="B481" s="1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31"/>
      <c r="B482" s="1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31"/>
      <c r="B483" s="1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31"/>
      <c r="B484" s="1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31"/>
      <c r="B485" s="1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31"/>
      <c r="B486" s="1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31"/>
      <c r="B487" s="1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31"/>
      <c r="B488" s="1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31"/>
      <c r="B489" s="1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31"/>
      <c r="B490" s="1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31"/>
      <c r="B491" s="1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31"/>
      <c r="B492" s="1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31"/>
      <c r="B493" s="1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31"/>
      <c r="B494" s="1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31"/>
      <c r="B495" s="1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31"/>
      <c r="B496" s="1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31"/>
      <c r="B497" s="1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31"/>
      <c r="B498" s="1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31"/>
      <c r="B499" s="1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31"/>
      <c r="B500" s="1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31"/>
      <c r="B501" s="1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31"/>
      <c r="B502" s="1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31"/>
      <c r="B503" s="1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31"/>
      <c r="B504" s="1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31"/>
      <c r="B505" s="1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31"/>
      <c r="B506" s="1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31"/>
      <c r="B507" s="1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31"/>
      <c r="B508" s="1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31"/>
      <c r="B509" s="1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31"/>
      <c r="B510" s="1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31"/>
      <c r="B511" s="1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31"/>
      <c r="B512" s="1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31"/>
      <c r="B513" s="1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31"/>
      <c r="B514" s="1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31"/>
      <c r="B515" s="1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31"/>
      <c r="B516" s="1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31"/>
      <c r="B517" s="1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31"/>
      <c r="B518" s="1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31"/>
      <c r="B519" s="1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31"/>
      <c r="B520" s="1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31"/>
      <c r="B521" s="1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31"/>
      <c r="B522" s="1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31"/>
      <c r="B523" s="1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31"/>
      <c r="B524" s="1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31"/>
      <c r="B525" s="1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31"/>
      <c r="B526" s="1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31"/>
      <c r="B527" s="1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31"/>
      <c r="B528" s="1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31"/>
      <c r="B529" s="1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31"/>
      <c r="B530" s="1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31"/>
      <c r="B531" s="1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31"/>
      <c r="B532" s="1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31"/>
      <c r="B533" s="1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31"/>
      <c r="B534" s="1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31"/>
      <c r="B535" s="1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31"/>
      <c r="B536" s="1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31"/>
      <c r="B537" s="1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31"/>
      <c r="B538" s="1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31"/>
      <c r="B539" s="1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31"/>
      <c r="B540" s="1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31"/>
      <c r="B541" s="1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31"/>
      <c r="B542" s="1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31"/>
      <c r="B543" s="1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31"/>
      <c r="B544" s="1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31"/>
      <c r="B545" s="1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31"/>
      <c r="B546" s="1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31"/>
      <c r="B547" s="1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31"/>
      <c r="B548" s="1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31"/>
      <c r="B549" s="1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31"/>
      <c r="B550" s="1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31"/>
      <c r="B551" s="1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31"/>
      <c r="B552" s="1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31"/>
      <c r="B553" s="1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31"/>
      <c r="B554" s="1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31"/>
      <c r="B555" s="1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31"/>
      <c r="B556" s="1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31"/>
      <c r="B557" s="1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31"/>
      <c r="B558" s="1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31"/>
      <c r="B559" s="1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31"/>
      <c r="B560" s="1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31"/>
      <c r="B561" s="1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31"/>
      <c r="B562" s="1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31"/>
      <c r="B563" s="1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31"/>
      <c r="B564" s="1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31"/>
      <c r="B565" s="1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31"/>
      <c r="B566" s="1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31"/>
      <c r="B567" s="1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31"/>
      <c r="B568" s="1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31"/>
      <c r="B569" s="1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31"/>
      <c r="B570" s="1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31"/>
      <c r="B571" s="1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31"/>
      <c r="B572" s="1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31"/>
      <c r="B573" s="1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31"/>
      <c r="B574" s="1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31"/>
      <c r="B575" s="1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31"/>
      <c r="B576" s="1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31"/>
      <c r="B577" s="1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31"/>
      <c r="B578" s="1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31"/>
      <c r="B579" s="1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31"/>
      <c r="B580" s="1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31"/>
      <c r="B581" s="1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31"/>
      <c r="B582" s="1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31"/>
      <c r="B583" s="1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31"/>
      <c r="B584" s="1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31"/>
      <c r="B585" s="1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31"/>
      <c r="B586" s="1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31"/>
      <c r="B587" s="1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31"/>
      <c r="B588" s="1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31"/>
      <c r="B589" s="1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31"/>
      <c r="B590" s="1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31"/>
      <c r="B591" s="1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31"/>
      <c r="B592" s="1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31"/>
      <c r="B593" s="1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31"/>
      <c r="B594" s="1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31"/>
      <c r="B595" s="1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31"/>
      <c r="B596" s="1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31"/>
      <c r="B597" s="1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31"/>
      <c r="B598" s="1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31"/>
      <c r="B599" s="1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31"/>
      <c r="B600" s="1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31"/>
      <c r="B601" s="1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31"/>
      <c r="B602" s="1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31"/>
      <c r="B603" s="1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31"/>
      <c r="B604" s="1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31"/>
      <c r="B605" s="1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31"/>
      <c r="B606" s="1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31"/>
      <c r="B607" s="1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31"/>
      <c r="B608" s="1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31"/>
      <c r="B609" s="1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31"/>
      <c r="B610" s="1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31"/>
      <c r="B611" s="1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31"/>
      <c r="B612" s="1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31"/>
      <c r="B613" s="1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31"/>
      <c r="B614" s="1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31"/>
      <c r="B615" s="1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31"/>
      <c r="B616" s="1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31"/>
      <c r="B617" s="1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31"/>
      <c r="B618" s="1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31"/>
      <c r="B619" s="1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31"/>
      <c r="B620" s="1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31"/>
      <c r="B621" s="1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31"/>
      <c r="B622" s="1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31"/>
      <c r="B623" s="1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31"/>
      <c r="B624" s="1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31"/>
      <c r="B625" s="1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31"/>
      <c r="B626" s="1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31"/>
      <c r="B627" s="1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31"/>
      <c r="B628" s="1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31"/>
      <c r="B629" s="1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31"/>
      <c r="B630" s="1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31"/>
      <c r="B631" s="1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31"/>
      <c r="B632" s="1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31"/>
      <c r="B633" s="1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31"/>
      <c r="B634" s="1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31"/>
      <c r="B635" s="1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31"/>
      <c r="B636" s="1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31"/>
      <c r="B637" s="1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31"/>
      <c r="B638" s="1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31"/>
      <c r="B639" s="1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31"/>
      <c r="B640" s="1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31"/>
      <c r="B641" s="1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31"/>
      <c r="B642" s="1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31"/>
      <c r="B643" s="1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31"/>
      <c r="B644" s="1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31"/>
      <c r="B645" s="1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31"/>
      <c r="B646" s="1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31"/>
      <c r="B647" s="1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31"/>
      <c r="B648" s="1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31"/>
      <c r="B649" s="1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31"/>
      <c r="B650" s="1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31"/>
      <c r="B651" s="1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31"/>
      <c r="B652" s="1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31"/>
      <c r="B653" s="1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31"/>
      <c r="B654" s="1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31"/>
      <c r="B655" s="1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31"/>
      <c r="B656" s="1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31"/>
      <c r="B657" s="1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31"/>
      <c r="B658" s="1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31"/>
      <c r="B659" s="1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31"/>
      <c r="B660" s="1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31"/>
      <c r="B661" s="1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31"/>
      <c r="B662" s="1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31"/>
      <c r="B663" s="1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31"/>
      <c r="B664" s="1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31"/>
      <c r="B665" s="1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31"/>
      <c r="B666" s="1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31"/>
      <c r="B667" s="1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31"/>
      <c r="B668" s="1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31"/>
      <c r="B669" s="1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31"/>
      <c r="B670" s="1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31"/>
      <c r="B671" s="1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31"/>
      <c r="B672" s="1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31"/>
      <c r="B673" s="1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31"/>
      <c r="B674" s="1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31"/>
      <c r="B675" s="1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31"/>
      <c r="B676" s="1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31"/>
      <c r="B677" s="1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31"/>
      <c r="B678" s="1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31"/>
      <c r="B679" s="1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31"/>
      <c r="B680" s="1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31"/>
      <c r="B681" s="1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31"/>
      <c r="B682" s="1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31"/>
      <c r="B683" s="1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31"/>
      <c r="B684" s="1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31"/>
      <c r="B685" s="1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31"/>
      <c r="B686" s="1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31"/>
      <c r="B687" s="1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31"/>
      <c r="B688" s="1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31"/>
      <c r="B689" s="1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31"/>
      <c r="B690" s="1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31"/>
      <c r="B691" s="1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31"/>
      <c r="B692" s="1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31"/>
      <c r="B693" s="1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31"/>
      <c r="B694" s="1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31"/>
      <c r="B695" s="1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31"/>
      <c r="B696" s="1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31"/>
      <c r="B697" s="1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31"/>
      <c r="B698" s="1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31"/>
      <c r="B699" s="1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31"/>
      <c r="B700" s="1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31"/>
      <c r="B701" s="1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31"/>
      <c r="B702" s="1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31"/>
      <c r="B703" s="1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31"/>
      <c r="B704" s="1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31"/>
      <c r="B705" s="1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31"/>
      <c r="B706" s="1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31"/>
      <c r="B707" s="1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31"/>
      <c r="B708" s="1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31"/>
      <c r="B709" s="1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31"/>
      <c r="B710" s="1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31"/>
      <c r="B711" s="1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31"/>
      <c r="B712" s="1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31"/>
      <c r="B713" s="1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31"/>
      <c r="B714" s="1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31"/>
      <c r="B715" s="1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31"/>
      <c r="B716" s="1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31"/>
      <c r="B717" s="1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31"/>
      <c r="B718" s="1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31"/>
      <c r="B719" s="1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31"/>
      <c r="B720" s="1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31"/>
      <c r="B721" s="1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31"/>
      <c r="B722" s="1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31"/>
      <c r="B723" s="1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31"/>
      <c r="B724" s="1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31"/>
      <c r="B725" s="1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31"/>
      <c r="B726" s="1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31"/>
      <c r="B727" s="1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31"/>
      <c r="B728" s="1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31"/>
      <c r="B729" s="1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31"/>
      <c r="B730" s="1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31"/>
      <c r="B731" s="1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31"/>
      <c r="B732" s="1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31"/>
      <c r="B733" s="1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31"/>
      <c r="B734" s="1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31"/>
      <c r="B735" s="1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31"/>
      <c r="B736" s="1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31"/>
      <c r="B737" s="1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31"/>
      <c r="B738" s="1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31"/>
      <c r="B739" s="1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31"/>
      <c r="B740" s="1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31"/>
      <c r="B741" s="1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31"/>
      <c r="B742" s="1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31"/>
      <c r="B743" s="1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31"/>
      <c r="B744" s="1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31"/>
      <c r="B745" s="1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31"/>
      <c r="B746" s="1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31"/>
      <c r="B747" s="1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31"/>
      <c r="B748" s="1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31"/>
      <c r="B749" s="1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31"/>
      <c r="B750" s="1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31"/>
      <c r="B751" s="1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31"/>
      <c r="B752" s="1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31"/>
      <c r="B753" s="1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31"/>
      <c r="B754" s="1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31"/>
      <c r="B755" s="1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31"/>
      <c r="B756" s="1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31"/>
      <c r="B757" s="1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31"/>
      <c r="B758" s="1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31"/>
      <c r="B759" s="1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31"/>
      <c r="B760" s="1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31"/>
      <c r="B761" s="1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31"/>
      <c r="B762" s="1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31"/>
      <c r="B763" s="1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31"/>
      <c r="B764" s="1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31"/>
      <c r="B765" s="1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31"/>
      <c r="B766" s="1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31"/>
      <c r="B767" s="1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31"/>
      <c r="B768" s="1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31"/>
      <c r="B769" s="1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31"/>
      <c r="B770" s="1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31"/>
      <c r="B771" s="1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31"/>
      <c r="B772" s="1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31"/>
      <c r="B773" s="1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31"/>
      <c r="B774" s="1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31"/>
      <c r="B775" s="1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31"/>
      <c r="B776" s="1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31"/>
      <c r="B777" s="1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31"/>
      <c r="B778" s="1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31"/>
      <c r="B779" s="1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31"/>
      <c r="B780" s="1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31"/>
      <c r="B781" s="1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31"/>
      <c r="B782" s="1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31"/>
      <c r="B783" s="1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31"/>
      <c r="B784" s="1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31"/>
      <c r="B785" s="1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31"/>
      <c r="B786" s="1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31"/>
      <c r="B787" s="1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31"/>
      <c r="B788" s="1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31"/>
      <c r="B789" s="1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31"/>
      <c r="B790" s="1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31"/>
      <c r="B791" s="1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31"/>
      <c r="B792" s="1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31"/>
      <c r="B793" s="1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31"/>
      <c r="B794" s="1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31"/>
      <c r="B795" s="1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31"/>
      <c r="B796" s="1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31"/>
      <c r="B797" s="1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31"/>
      <c r="B798" s="1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31"/>
      <c r="B799" s="1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31"/>
      <c r="B800" s="1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31"/>
      <c r="B801" s="1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31"/>
      <c r="B802" s="1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31"/>
      <c r="B803" s="1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31"/>
      <c r="B804" s="1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31"/>
      <c r="B805" s="1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31"/>
      <c r="B806" s="1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31"/>
      <c r="B807" s="1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31"/>
      <c r="B808" s="1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31"/>
      <c r="B809" s="1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31"/>
      <c r="B810" s="1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31"/>
      <c r="B811" s="1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31"/>
      <c r="B812" s="1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31"/>
      <c r="B813" s="1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31"/>
      <c r="B814" s="1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31"/>
      <c r="B815" s="1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31"/>
      <c r="B816" s="1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31"/>
      <c r="B817" s="1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31"/>
      <c r="B818" s="1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31"/>
      <c r="B819" s="1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31"/>
      <c r="B820" s="1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31"/>
      <c r="B821" s="1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31"/>
      <c r="B822" s="1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31"/>
      <c r="B823" s="1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31"/>
      <c r="B824" s="1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31"/>
      <c r="B825" s="1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31"/>
      <c r="B826" s="1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31"/>
      <c r="B827" s="1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31"/>
      <c r="B828" s="1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31"/>
      <c r="B829" s="1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31"/>
      <c r="B830" s="1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31"/>
      <c r="B831" s="1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31"/>
      <c r="B832" s="1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31"/>
      <c r="B833" s="1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31"/>
      <c r="B834" s="1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31"/>
      <c r="B835" s="1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31"/>
      <c r="B836" s="1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31"/>
      <c r="B837" s="1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31"/>
      <c r="B838" s="1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31"/>
      <c r="B839" s="1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31"/>
      <c r="B840" s="1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31"/>
      <c r="B841" s="1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31"/>
      <c r="B842" s="1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31"/>
      <c r="B843" s="1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31"/>
      <c r="B844" s="1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31"/>
      <c r="B845" s="1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31"/>
      <c r="B846" s="1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31"/>
      <c r="B847" s="1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31"/>
      <c r="B848" s="1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31"/>
      <c r="B849" s="1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31"/>
      <c r="B850" s="1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31"/>
      <c r="B851" s="1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31"/>
      <c r="B852" s="1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31"/>
      <c r="B853" s="1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31"/>
      <c r="B854" s="1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31"/>
      <c r="B855" s="1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31"/>
      <c r="B856" s="1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31"/>
      <c r="B857" s="1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31"/>
      <c r="B858" s="1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31"/>
      <c r="B859" s="1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31"/>
      <c r="B860" s="1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31"/>
      <c r="B861" s="1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31"/>
      <c r="B862" s="1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31"/>
      <c r="B863" s="1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31"/>
      <c r="B864" s="1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31"/>
      <c r="B865" s="1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31"/>
      <c r="B866" s="1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31"/>
      <c r="B867" s="1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31"/>
      <c r="B868" s="1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31"/>
      <c r="B869" s="1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31"/>
      <c r="B870" s="1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31"/>
      <c r="B871" s="1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31"/>
      <c r="B872" s="1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31"/>
      <c r="B873" s="1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31"/>
      <c r="B874" s="1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31"/>
      <c r="B875" s="1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31"/>
      <c r="B876" s="1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31"/>
      <c r="B877" s="1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31"/>
      <c r="B878" s="1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31"/>
      <c r="B879" s="1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31"/>
      <c r="B880" s="1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31"/>
      <c r="B881" s="1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31"/>
      <c r="B882" s="1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31"/>
      <c r="B883" s="1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31"/>
      <c r="B884" s="1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31"/>
      <c r="B885" s="1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31"/>
      <c r="B886" s="1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31"/>
      <c r="B887" s="1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31"/>
      <c r="B888" s="1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31"/>
      <c r="B889" s="1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31"/>
      <c r="B890" s="1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31"/>
      <c r="B891" s="1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31"/>
      <c r="B892" s="1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31"/>
      <c r="B893" s="1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31"/>
      <c r="B894" s="1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31"/>
      <c r="B895" s="1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31"/>
      <c r="B896" s="1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31"/>
      <c r="B897" s="1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31"/>
      <c r="B898" s="1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31"/>
      <c r="B899" s="1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31"/>
      <c r="B900" s="1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31"/>
      <c r="B901" s="1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31"/>
      <c r="B902" s="1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31"/>
      <c r="B903" s="1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31"/>
      <c r="B904" s="1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31"/>
      <c r="B905" s="1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31"/>
      <c r="B906" s="1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31"/>
      <c r="B907" s="1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31"/>
      <c r="B908" s="1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31"/>
      <c r="B909" s="1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31"/>
      <c r="B910" s="1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31"/>
      <c r="B911" s="1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31"/>
      <c r="B912" s="1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31"/>
      <c r="B913" s="1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31"/>
      <c r="B914" s="1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31"/>
      <c r="B915" s="1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31"/>
      <c r="B916" s="1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31"/>
      <c r="B917" s="1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31"/>
      <c r="B918" s="1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31"/>
      <c r="B919" s="1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31"/>
      <c r="B920" s="1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31"/>
      <c r="B921" s="1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31"/>
      <c r="B922" s="1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31"/>
      <c r="B923" s="1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31"/>
      <c r="B924" s="1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31"/>
      <c r="B925" s="1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31"/>
      <c r="B926" s="1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31"/>
      <c r="B927" s="1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31"/>
      <c r="B928" s="1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31"/>
      <c r="B929" s="1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31"/>
      <c r="B930" s="1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31"/>
      <c r="B931" s="1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31"/>
      <c r="B932" s="1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31"/>
      <c r="B933" s="1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31"/>
      <c r="B934" s="1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31"/>
      <c r="B935" s="1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31"/>
      <c r="B936" s="1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31"/>
      <c r="B937" s="1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31"/>
      <c r="B938" s="1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31"/>
      <c r="B939" s="1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31"/>
      <c r="B940" s="1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31"/>
      <c r="B941" s="1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31"/>
      <c r="B942" s="1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31"/>
      <c r="B943" s="1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31"/>
      <c r="B944" s="1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31"/>
      <c r="B945" s="1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31"/>
      <c r="B946" s="1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31"/>
      <c r="B947" s="1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31"/>
      <c r="B948" s="1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31"/>
      <c r="B949" s="1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31"/>
      <c r="B950" s="1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31"/>
      <c r="B951" s="1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31"/>
      <c r="B952" s="1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31"/>
      <c r="B953" s="1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31"/>
      <c r="B954" s="1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31"/>
      <c r="B955" s="1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31"/>
      <c r="B956" s="1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31"/>
      <c r="B957" s="1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31"/>
      <c r="B958" s="1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31"/>
      <c r="B959" s="1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31"/>
      <c r="B960" s="1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31"/>
      <c r="B961" s="1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31"/>
      <c r="B962" s="1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31"/>
      <c r="B963" s="1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31"/>
      <c r="B964" s="1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31"/>
      <c r="B965" s="1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31"/>
      <c r="B966" s="1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31"/>
      <c r="B967" s="1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31"/>
      <c r="B968" s="1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31"/>
      <c r="B969" s="1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31"/>
      <c r="B970" s="1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31"/>
      <c r="B971" s="1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31"/>
      <c r="B972" s="1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31"/>
      <c r="B973" s="1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31"/>
      <c r="B974" s="1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31"/>
      <c r="B975" s="1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31"/>
      <c r="B976" s="1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31"/>
      <c r="B977" s="1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31"/>
      <c r="B978" s="1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31"/>
      <c r="B979" s="1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31"/>
      <c r="B980" s="1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31"/>
      <c r="B981" s="1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31"/>
      <c r="B982" s="1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31"/>
      <c r="B983" s="1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31"/>
      <c r="B984" s="1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31"/>
      <c r="B985" s="1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31"/>
      <c r="B986" s="1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31"/>
      <c r="B987" s="1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31"/>
      <c r="B988" s="1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31"/>
      <c r="B989" s="1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31"/>
      <c r="B990" s="1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31"/>
      <c r="B991" s="1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31"/>
      <c r="B992" s="1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31"/>
      <c r="B993" s="1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31"/>
      <c r="B994" s="1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31"/>
      <c r="B995" s="1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31"/>
      <c r="B996" s="1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31"/>
      <c r="B997" s="1"/>
      <c r="C997" s="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31"/>
      <c r="B998" s="1"/>
      <c r="C998" s="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31"/>
      <c r="B999" s="1"/>
      <c r="C999" s="2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31"/>
      <c r="B1000" s="1"/>
      <c r="C1000" s="2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3:C3"/>
    <mergeCell ref="B6:C6"/>
    <mergeCell ref="B19:C19"/>
    <mergeCell ref="B33:C33"/>
    <mergeCell ref="A47:C47"/>
    <mergeCell ref="B48:C48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41.71"/>
    <col customWidth="1" min="3" max="6" width="14.57"/>
    <col customWidth="1" min="7" max="9" width="13.57"/>
    <col customWidth="1" min="10" max="10" width="15.57"/>
    <col customWidth="1" min="11" max="11" width="17.0"/>
    <col customWidth="1" min="12" max="26" width="9.14"/>
  </cols>
  <sheetData>
    <row r="1" ht="13.5" customHeight="1">
      <c r="A1" s="1"/>
      <c r="B1" s="41"/>
      <c r="C1" s="42"/>
      <c r="D1" s="1"/>
      <c r="E1" s="1"/>
      <c r="F1" s="1"/>
      <c r="G1" s="1"/>
      <c r="H1" s="1"/>
      <c r="I1" s="1"/>
      <c r="J1" s="25" t="s">
        <v>0</v>
      </c>
      <c r="K1" s="3" t="str">
        <f>'Ümumi'!B10</f>
        <v>#REF!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5" t="s">
        <v>149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43" t="s">
        <v>2</v>
      </c>
      <c r="B5" s="43" t="s">
        <v>71</v>
      </c>
      <c r="C5" s="43" t="s">
        <v>150</v>
      </c>
      <c r="D5" s="43" t="s">
        <v>50</v>
      </c>
      <c r="E5" s="43" t="s">
        <v>51</v>
      </c>
      <c r="F5" s="43" t="s">
        <v>151</v>
      </c>
      <c r="G5" s="44" t="s">
        <v>52</v>
      </c>
      <c r="H5" s="45"/>
      <c r="I5" s="34"/>
      <c r="J5" s="46" t="s">
        <v>152</v>
      </c>
      <c r="K5" s="47" t="s">
        <v>153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48"/>
      <c r="B6" s="48"/>
      <c r="C6" s="48"/>
      <c r="D6" s="48"/>
      <c r="E6" s="48"/>
      <c r="F6" s="48"/>
      <c r="G6" s="6" t="s">
        <v>154</v>
      </c>
      <c r="H6" s="6" t="s">
        <v>155</v>
      </c>
      <c r="I6" s="6" t="s">
        <v>156</v>
      </c>
      <c r="J6" s="49"/>
      <c r="K6" s="5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51">
        <v>1.0</v>
      </c>
      <c r="B7" s="38" t="s">
        <v>157</v>
      </c>
      <c r="C7" s="52">
        <v>360000.0</v>
      </c>
      <c r="D7" s="52"/>
      <c r="E7" s="52"/>
      <c r="F7" s="52"/>
      <c r="G7" s="52"/>
      <c r="H7" s="52"/>
      <c r="I7" s="52"/>
      <c r="J7" s="52">
        <f>MVHH!C51</f>
        <v>-53145.45</v>
      </c>
      <c r="K7" s="53">
        <f t="shared" ref="K7:K18" si="1">SUM(C7:J7)</f>
        <v>306854.55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8.5" customHeight="1">
      <c r="A8" s="54">
        <v>2.0</v>
      </c>
      <c r="B8" s="14" t="s">
        <v>158</v>
      </c>
      <c r="C8" s="55"/>
      <c r="D8" s="55"/>
      <c r="E8" s="55"/>
      <c r="F8" s="55"/>
      <c r="G8" s="55"/>
      <c r="H8" s="55"/>
      <c r="I8" s="55"/>
      <c r="J8" s="55"/>
      <c r="K8" s="56">
        <f t="shared" si="1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8.5" customHeight="1">
      <c r="A9" s="51">
        <v>3.0</v>
      </c>
      <c r="B9" s="30" t="s">
        <v>159</v>
      </c>
      <c r="C9" s="57">
        <f t="shared" ref="C9:J9" si="2">C7+C8</f>
        <v>360000</v>
      </c>
      <c r="D9" s="57">
        <f t="shared" si="2"/>
        <v>0</v>
      </c>
      <c r="E9" s="57">
        <f t="shared" si="2"/>
        <v>0</v>
      </c>
      <c r="F9" s="57">
        <f t="shared" si="2"/>
        <v>0</v>
      </c>
      <c r="G9" s="57">
        <f t="shared" si="2"/>
        <v>0</v>
      </c>
      <c r="H9" s="57">
        <f t="shared" si="2"/>
        <v>0</v>
      </c>
      <c r="I9" s="57">
        <f t="shared" si="2"/>
        <v>0</v>
      </c>
      <c r="J9" s="57">
        <f t="shared" si="2"/>
        <v>-53145.45</v>
      </c>
      <c r="K9" s="58">
        <f t="shared" si="1"/>
        <v>306854.55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54">
        <v>3.1</v>
      </c>
      <c r="B10" s="14" t="s">
        <v>101</v>
      </c>
      <c r="C10" s="55"/>
      <c r="D10" s="55"/>
      <c r="E10" s="55"/>
      <c r="F10" s="55"/>
      <c r="G10" s="55"/>
      <c r="H10" s="55"/>
      <c r="I10" s="55"/>
      <c r="J10" s="55">
        <f>MVHH!C52</f>
        <v>-18209.77</v>
      </c>
      <c r="K10" s="56">
        <f t="shared" si="1"/>
        <v>-18209.77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54">
        <v>3.2</v>
      </c>
      <c r="B11" s="14" t="s">
        <v>160</v>
      </c>
      <c r="C11" s="55"/>
      <c r="D11" s="55"/>
      <c r="E11" s="55"/>
      <c r="F11" s="55"/>
      <c r="G11" s="55"/>
      <c r="H11" s="55"/>
      <c r="I11" s="55"/>
      <c r="J11" s="55"/>
      <c r="K11" s="56">
        <f t="shared" si="1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8.5" customHeight="1">
      <c r="A12" s="54">
        <v>3.3</v>
      </c>
      <c r="B12" s="14" t="s">
        <v>161</v>
      </c>
      <c r="C12" s="55"/>
      <c r="D12" s="55"/>
      <c r="E12" s="55"/>
      <c r="F12" s="55"/>
      <c r="G12" s="55"/>
      <c r="H12" s="55"/>
      <c r="I12" s="55"/>
      <c r="J12" s="55"/>
      <c r="K12" s="56">
        <f t="shared" si="1"/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54">
        <v>3.4</v>
      </c>
      <c r="B13" s="14" t="s">
        <v>162</v>
      </c>
      <c r="C13" s="55"/>
      <c r="D13" s="55"/>
      <c r="E13" s="55"/>
      <c r="F13" s="55"/>
      <c r="G13" s="55"/>
      <c r="H13" s="55"/>
      <c r="I13" s="55"/>
      <c r="J13" s="55"/>
      <c r="K13" s="56">
        <f t="shared" si="1"/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54">
        <v>3.5</v>
      </c>
      <c r="B14" s="14" t="s">
        <v>163</v>
      </c>
      <c r="C14" s="55"/>
      <c r="D14" s="55"/>
      <c r="E14" s="55"/>
      <c r="F14" s="55"/>
      <c r="G14" s="55"/>
      <c r="H14" s="55"/>
      <c r="I14" s="55"/>
      <c r="J14" s="55"/>
      <c r="K14" s="56">
        <f t="shared" si="1"/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54">
        <v>3.6</v>
      </c>
      <c r="B15" s="14" t="s">
        <v>164</v>
      </c>
      <c r="C15" s="55"/>
      <c r="D15" s="55"/>
      <c r="E15" s="55"/>
      <c r="F15" s="55"/>
      <c r="G15" s="55"/>
      <c r="H15" s="55"/>
      <c r="I15" s="55"/>
      <c r="J15" s="55"/>
      <c r="K15" s="56">
        <f t="shared" si="1"/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54">
        <v>3.7</v>
      </c>
      <c r="B16" s="14" t="s">
        <v>165</v>
      </c>
      <c r="C16" s="55"/>
      <c r="D16" s="55"/>
      <c r="E16" s="55"/>
      <c r="F16" s="55"/>
      <c r="G16" s="55"/>
      <c r="H16" s="55"/>
      <c r="I16" s="55"/>
      <c r="J16" s="55"/>
      <c r="K16" s="56">
        <f t="shared" si="1"/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54">
        <v>3.8</v>
      </c>
      <c r="B17" s="14" t="s">
        <v>166</v>
      </c>
      <c r="C17" s="55"/>
      <c r="D17" s="55"/>
      <c r="E17" s="55"/>
      <c r="F17" s="55"/>
      <c r="G17" s="55"/>
      <c r="H17" s="55"/>
      <c r="I17" s="55"/>
      <c r="J17" s="55"/>
      <c r="K17" s="56">
        <f t="shared" si="1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51">
        <v>4.0</v>
      </c>
      <c r="B18" s="30" t="s">
        <v>167</v>
      </c>
      <c r="C18" s="57">
        <f t="shared" ref="C18:J18" si="3">SUM(C10:C17)</f>
        <v>0</v>
      </c>
      <c r="D18" s="57">
        <f t="shared" si="3"/>
        <v>0</v>
      </c>
      <c r="E18" s="57">
        <f t="shared" si="3"/>
        <v>0</v>
      </c>
      <c r="F18" s="57">
        <f t="shared" si="3"/>
        <v>0</v>
      </c>
      <c r="G18" s="57">
        <f t="shared" si="3"/>
        <v>0</v>
      </c>
      <c r="H18" s="57">
        <f t="shared" si="3"/>
        <v>0</v>
      </c>
      <c r="I18" s="57">
        <f t="shared" si="3"/>
        <v>0</v>
      </c>
      <c r="J18" s="57">
        <f t="shared" si="3"/>
        <v>-18209.77</v>
      </c>
      <c r="K18" s="58">
        <f t="shared" si="1"/>
        <v>-18209.77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51">
        <v>5.0</v>
      </c>
      <c r="B19" s="30" t="s">
        <v>168</v>
      </c>
      <c r="C19" s="57">
        <f t="shared" ref="C19:K19" si="4">C9+C18</f>
        <v>360000</v>
      </c>
      <c r="D19" s="57">
        <f t="shared" si="4"/>
        <v>0</v>
      </c>
      <c r="E19" s="57">
        <f t="shared" si="4"/>
        <v>0</v>
      </c>
      <c r="F19" s="57">
        <f t="shared" si="4"/>
        <v>0</v>
      </c>
      <c r="G19" s="57">
        <f t="shared" si="4"/>
        <v>0</v>
      </c>
      <c r="H19" s="57">
        <f t="shared" si="4"/>
        <v>0</v>
      </c>
      <c r="I19" s="57">
        <f t="shared" si="4"/>
        <v>0</v>
      </c>
      <c r="J19" s="57">
        <f t="shared" si="4"/>
        <v>-71355.22</v>
      </c>
      <c r="K19" s="59">
        <f t="shared" si="4"/>
        <v>288644.78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G5:I5"/>
    <mergeCell ref="J5:J6"/>
    <mergeCell ref="A3:K3"/>
    <mergeCell ref="A5:A6"/>
    <mergeCell ref="B5:B6"/>
    <mergeCell ref="C5:C6"/>
    <mergeCell ref="D5:D6"/>
    <mergeCell ref="E5:E6"/>
    <mergeCell ref="F5:F6"/>
    <mergeCell ref="K5:K6"/>
  </mergeCells>
  <printOptions/>
  <pageMargins bottom="0.75" footer="0.0" header="0.0" left="0.65" right="0.25" top="0.75"/>
  <pageSetup paperSize="9" scale="65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74.0"/>
    <col customWidth="1" min="3" max="3" width="16.86"/>
    <col customWidth="1" min="4" max="26" width="9.14"/>
  </cols>
  <sheetData>
    <row r="1" ht="13.5" customHeight="1">
      <c r="A1" s="31"/>
      <c r="B1" s="60" t="s">
        <v>0</v>
      </c>
      <c r="C1" s="61" t="str">
        <f>'Ümumi'!B10</f>
        <v>#REF!</v>
      </c>
      <c r="D1" s="6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31"/>
      <c r="B2" s="1"/>
      <c r="C2" s="3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63" t="s">
        <v>169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64"/>
      <c r="B4" s="1"/>
      <c r="C4" s="65" t="s">
        <v>170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7" t="s">
        <v>171</v>
      </c>
      <c r="B5" s="8" t="s">
        <v>172</v>
      </c>
      <c r="C5" s="66">
        <f>IFERROR(C9/C36,0)</f>
        <v>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67"/>
      <c r="B6" s="27"/>
      <c r="C6" s="6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67"/>
      <c r="B7" s="27"/>
      <c r="C7" s="6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64"/>
      <c r="B8" s="69" t="s">
        <v>173</v>
      </c>
      <c r="C8" s="70" t="s">
        <v>170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7">
        <v>1.0</v>
      </c>
      <c r="B9" s="71" t="s">
        <v>174</v>
      </c>
      <c r="C9" s="66" t="str">
        <f>C29-C30</f>
        <v>#REF!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7">
        <v>2.0</v>
      </c>
      <c r="B10" s="71" t="s">
        <v>175</v>
      </c>
      <c r="C10" s="66">
        <f>SUM(C11:C14)</f>
        <v>306854.55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0">
        <v>2.1</v>
      </c>
      <c r="B11" s="72" t="s">
        <v>176</v>
      </c>
      <c r="C11" s="73">
        <f>MVHH!C46</f>
        <v>360000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0">
        <v>2.2</v>
      </c>
      <c r="B12" s="72" t="s">
        <v>177</v>
      </c>
      <c r="C12" s="73" t="str">
        <f>MVHH!C47</f>
        <v/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0">
        <v>2.3</v>
      </c>
      <c r="B13" s="72" t="s">
        <v>178</v>
      </c>
      <c r="C13" s="73">
        <f>MVHH!C51</f>
        <v>-53145.45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0">
        <v>2.4</v>
      </c>
      <c r="B14" s="72" t="s">
        <v>52</v>
      </c>
      <c r="C14" s="73" t="str">
        <f>MVHH!C49</f>
        <v/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7">
        <v>3.0</v>
      </c>
      <c r="B15" s="71" t="s">
        <v>179</v>
      </c>
      <c r="C15" s="66">
        <f>SUM(C16:C18)</f>
        <v>18209.77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0">
        <v>3.1</v>
      </c>
      <c r="B16" s="72" t="s">
        <v>180</v>
      </c>
      <c r="C16" s="73" t="str">
        <f>MVHH!C48</f>
        <v/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0">
        <v>3.1</v>
      </c>
      <c r="B17" s="72" t="s">
        <v>181</v>
      </c>
      <c r="C17" s="73" t="str">
        <f>MVHH!C15</f>
        <v/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0">
        <v>3.1</v>
      </c>
      <c r="B18" s="72" t="s">
        <v>182</v>
      </c>
      <c r="C18" s="73">
        <f>IF(MZHH!C33&lt;0,ABS(MZHH!C33),0)</f>
        <v>18209.77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7">
        <v>4.0</v>
      </c>
      <c r="B19" s="71" t="s">
        <v>183</v>
      </c>
      <c r="C19" s="66" t="str">
        <f>SUM(C20:C22,C26)</f>
        <v>#REF!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0">
        <v>4.1</v>
      </c>
      <c r="B20" s="74" t="s">
        <v>184</v>
      </c>
      <c r="C20" s="73">
        <f>IF(MZHH!C33&gt;0,MZHH!C33,0)</f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0">
        <v>4.2</v>
      </c>
      <c r="B21" s="74" t="s">
        <v>185</v>
      </c>
      <c r="C21" s="73" t="str">
        <f>MVHH!C42</f>
        <v/>
      </c>
      <c r="D21" s="7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0">
        <v>4.3</v>
      </c>
      <c r="B22" s="74" t="s">
        <v>186</v>
      </c>
      <c r="C22" s="73" t="str">
        <f>SUM(C23:C25)</f>
        <v>#REF!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7.0" customHeight="1">
      <c r="A23" s="10" t="s">
        <v>187</v>
      </c>
      <c r="B23" s="76" t="s">
        <v>188</v>
      </c>
      <c r="C23" s="73" t="str">
        <f t="shared" ref="C23:C25" si="1">'İzahlı qeydlər'!E97*0.8</f>
        <v>#REF!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7.0" customHeight="1">
      <c r="A24" s="10" t="s">
        <v>189</v>
      </c>
      <c r="B24" s="76" t="s">
        <v>190</v>
      </c>
      <c r="C24" s="73" t="str">
        <f t="shared" si="1"/>
        <v>#REF!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7.0" customHeight="1">
      <c r="A25" s="10" t="s">
        <v>191</v>
      </c>
      <c r="B25" s="76" t="s">
        <v>192</v>
      </c>
      <c r="C25" s="73" t="str">
        <f t="shared" si="1"/>
        <v>#REF!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0">
        <v>4.4</v>
      </c>
      <c r="B26" s="74" t="s">
        <v>193</v>
      </c>
      <c r="C26" s="73">
        <f>SUM(C27:C28)</f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0" t="s">
        <v>194</v>
      </c>
      <c r="B27" s="76" t="s">
        <v>195</v>
      </c>
      <c r="C27" s="7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0" t="s">
        <v>196</v>
      </c>
      <c r="B28" s="76" t="s">
        <v>197</v>
      </c>
      <c r="C28" s="7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7">
        <v>5.0</v>
      </c>
      <c r="B29" s="71" t="s">
        <v>198</v>
      </c>
      <c r="C29" s="66" t="str">
        <f>SUM(C10,C19)</f>
        <v>#REF!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7">
        <v>6.0</v>
      </c>
      <c r="B30" s="71" t="s">
        <v>199</v>
      </c>
      <c r="C30" s="66">
        <f>SUM(C15,C31:C33)</f>
        <v>18209.77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0">
        <v>6.1</v>
      </c>
      <c r="B31" s="14" t="s">
        <v>200</v>
      </c>
      <c r="C31" s="7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8.5" customHeight="1">
      <c r="A32" s="10">
        <v>6.2</v>
      </c>
      <c r="B32" s="74" t="s">
        <v>201</v>
      </c>
      <c r="C32" s="7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9.25" customHeight="1">
      <c r="A33" s="10">
        <v>6.3</v>
      </c>
      <c r="B33" s="74" t="s">
        <v>202</v>
      </c>
      <c r="C33" s="7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31"/>
      <c r="B34" s="1"/>
      <c r="C34" s="3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64"/>
      <c r="B35" s="69" t="s">
        <v>203</v>
      </c>
      <c r="C35" s="70" t="s">
        <v>170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7">
        <v>1.0</v>
      </c>
      <c r="B36" s="71" t="s">
        <v>204</v>
      </c>
      <c r="C36" s="66" t="str">
        <f>SUM(C37:C40)</f>
        <v>#REF!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77">
        <v>1.1</v>
      </c>
      <c r="B37" s="78" t="s">
        <v>205</v>
      </c>
      <c r="C37" s="79" t="str">
        <f>Risk!K47</f>
        <v>#REF!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77">
        <v>1.2</v>
      </c>
      <c r="B38" s="78" t="s">
        <v>206</v>
      </c>
      <c r="C38" s="79" t="str">
        <f>Risk!H179</f>
        <v>#REF!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77">
        <v>1.3</v>
      </c>
      <c r="B39" s="78" t="s">
        <v>207</v>
      </c>
      <c r="C39" s="79" t="str">
        <f>Risk!E134</f>
        <v>#REF!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77">
        <v>1.4</v>
      </c>
      <c r="B40" s="78" t="s">
        <v>208</v>
      </c>
      <c r="C40" s="79" t="str">
        <f>SUM(C41:C43,C46:C49)</f>
        <v>#REF!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0" t="s">
        <v>209</v>
      </c>
      <c r="B41" s="80" t="s">
        <v>210</v>
      </c>
      <c r="C41" s="73" t="str">
        <f>Risk!E92</f>
        <v>#REF!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0" t="s">
        <v>211</v>
      </c>
      <c r="B42" s="80" t="s">
        <v>212</v>
      </c>
      <c r="C42" s="73" t="str">
        <f>Risk!C127</f>
        <v>#REF!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0" t="s">
        <v>213</v>
      </c>
      <c r="B43" s="80" t="s">
        <v>214</v>
      </c>
      <c r="C43" s="73">
        <f>C44+C45</f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0" t="s">
        <v>215</v>
      </c>
      <c r="B44" s="81" t="s">
        <v>216</v>
      </c>
      <c r="C44" s="7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0" t="s">
        <v>217</v>
      </c>
      <c r="B45" s="81" t="s">
        <v>218</v>
      </c>
      <c r="C45" s="7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0" t="s">
        <v>219</v>
      </c>
      <c r="B46" s="80" t="s">
        <v>220</v>
      </c>
      <c r="C46" s="7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0" t="s">
        <v>221</v>
      </c>
      <c r="B47" s="80" t="s">
        <v>222</v>
      </c>
      <c r="C47" s="7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0" t="s">
        <v>223</v>
      </c>
      <c r="B48" s="80" t="s">
        <v>224</v>
      </c>
      <c r="C48" s="7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0" t="s">
        <v>225</v>
      </c>
      <c r="B49" s="80" t="s">
        <v>226</v>
      </c>
      <c r="C49" s="7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31"/>
      <c r="B50" s="1"/>
      <c r="C50" s="3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31"/>
      <c r="B51" s="1"/>
      <c r="C51" s="3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31"/>
      <c r="B52" s="1"/>
      <c r="C52" s="3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31"/>
      <c r="B53" s="1"/>
      <c r="C53" s="3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31"/>
      <c r="B54" s="1"/>
      <c r="C54" s="31"/>
      <c r="D54" s="1" t="s">
        <v>227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31"/>
      <c r="B55" s="1"/>
      <c r="C55" s="3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31"/>
      <c r="B56" s="1"/>
      <c r="C56" s="3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31"/>
      <c r="B57" s="1"/>
      <c r="C57" s="3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31"/>
      <c r="B58" s="1"/>
      <c r="C58" s="3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31"/>
      <c r="B59" s="1"/>
      <c r="C59" s="3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31"/>
      <c r="B60" s="1"/>
      <c r="C60" s="3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31"/>
      <c r="B61" s="1"/>
      <c r="C61" s="3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31"/>
      <c r="B62" s="1"/>
      <c r="C62" s="3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31"/>
      <c r="B63" s="1"/>
      <c r="C63" s="3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31"/>
      <c r="B64" s="1"/>
      <c r="C64" s="3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31"/>
      <c r="B65" s="1"/>
      <c r="C65" s="3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31"/>
      <c r="B66" s="1"/>
      <c r="C66" s="3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31"/>
      <c r="B67" s="1"/>
      <c r="C67" s="3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31"/>
      <c r="B68" s="1"/>
      <c r="C68" s="3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31"/>
      <c r="B69" s="1"/>
      <c r="C69" s="3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31"/>
      <c r="B70" s="1"/>
      <c r="C70" s="3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31"/>
      <c r="B71" s="1"/>
      <c r="C71" s="3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31"/>
      <c r="B72" s="1"/>
      <c r="C72" s="3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31"/>
      <c r="B73" s="1"/>
      <c r="C73" s="3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31"/>
      <c r="B74" s="1"/>
      <c r="C74" s="3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31"/>
      <c r="B75" s="1"/>
      <c r="C75" s="3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31"/>
      <c r="B76" s="1"/>
      <c r="C76" s="3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31"/>
      <c r="B77" s="1"/>
      <c r="C77" s="3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31"/>
      <c r="B78" s="1"/>
      <c r="C78" s="3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31"/>
      <c r="B79" s="1"/>
      <c r="C79" s="3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31"/>
      <c r="B80" s="1"/>
      <c r="C80" s="3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31"/>
      <c r="B81" s="1"/>
      <c r="C81" s="3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31"/>
      <c r="B82" s="1"/>
      <c r="C82" s="3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31"/>
      <c r="B83" s="1"/>
      <c r="C83" s="3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31"/>
      <c r="B84" s="1"/>
      <c r="C84" s="3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31"/>
      <c r="B85" s="1"/>
      <c r="C85" s="3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31"/>
      <c r="B86" s="1"/>
      <c r="C86" s="3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31"/>
      <c r="B87" s="1"/>
      <c r="C87" s="3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31"/>
      <c r="B88" s="1"/>
      <c r="C88" s="3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31"/>
      <c r="B89" s="1"/>
      <c r="C89" s="3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31"/>
      <c r="B90" s="1"/>
      <c r="C90" s="3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31"/>
      <c r="B91" s="1"/>
      <c r="C91" s="3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31"/>
      <c r="B92" s="1"/>
      <c r="C92" s="3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31"/>
      <c r="B93" s="1"/>
      <c r="C93" s="3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31"/>
      <c r="B94" s="1"/>
      <c r="C94" s="3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31"/>
      <c r="B95" s="1"/>
      <c r="C95" s="3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31"/>
      <c r="B96" s="1"/>
      <c r="C96" s="3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31"/>
      <c r="B97" s="1"/>
      <c r="C97" s="3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31"/>
      <c r="B98" s="1"/>
      <c r="C98" s="3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31"/>
      <c r="B99" s="1"/>
      <c r="C99" s="3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31"/>
      <c r="B100" s="1"/>
      <c r="C100" s="3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31"/>
      <c r="B101" s="1"/>
      <c r="C101" s="3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31"/>
      <c r="B102" s="1"/>
      <c r="C102" s="3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31"/>
      <c r="B103" s="1"/>
      <c r="C103" s="3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31"/>
      <c r="B104" s="1"/>
      <c r="C104" s="3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31"/>
      <c r="B105" s="1"/>
      <c r="C105" s="3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31"/>
      <c r="B106" s="1"/>
      <c r="C106" s="3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31"/>
      <c r="B107" s="1"/>
      <c r="C107" s="3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31"/>
      <c r="B108" s="1"/>
      <c r="C108" s="3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31"/>
      <c r="B109" s="1"/>
      <c r="C109" s="3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31"/>
      <c r="B110" s="1"/>
      <c r="C110" s="3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31"/>
      <c r="B111" s="1"/>
      <c r="C111" s="3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31"/>
      <c r="B112" s="1"/>
      <c r="C112" s="3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31"/>
      <c r="B113" s="1"/>
      <c r="C113" s="3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31"/>
      <c r="B114" s="1"/>
      <c r="C114" s="3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31"/>
      <c r="B115" s="1"/>
      <c r="C115" s="3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31"/>
      <c r="B116" s="1"/>
      <c r="C116" s="3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31"/>
      <c r="B117" s="1"/>
      <c r="C117" s="3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31"/>
      <c r="B118" s="1"/>
      <c r="C118" s="3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31"/>
      <c r="B119" s="1"/>
      <c r="C119" s="3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31"/>
      <c r="B120" s="1"/>
      <c r="C120" s="3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31"/>
      <c r="B121" s="1"/>
      <c r="C121" s="3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31"/>
      <c r="B122" s="1"/>
      <c r="C122" s="3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31"/>
      <c r="B123" s="1"/>
      <c r="C123" s="3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31"/>
      <c r="B124" s="1"/>
      <c r="C124" s="3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31"/>
      <c r="B125" s="1"/>
      <c r="C125" s="3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31"/>
      <c r="B126" s="1"/>
      <c r="C126" s="3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31"/>
      <c r="B127" s="1"/>
      <c r="C127" s="3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31"/>
      <c r="B128" s="1"/>
      <c r="C128" s="3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31"/>
      <c r="B129" s="1"/>
      <c r="C129" s="3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31"/>
      <c r="B130" s="1"/>
      <c r="C130" s="3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31"/>
      <c r="B131" s="1"/>
      <c r="C131" s="3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31"/>
      <c r="B132" s="1"/>
      <c r="C132" s="3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31"/>
      <c r="B133" s="1"/>
      <c r="C133" s="3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31"/>
      <c r="B134" s="1"/>
      <c r="C134" s="3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31"/>
      <c r="B135" s="1"/>
      <c r="C135" s="3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31"/>
      <c r="B136" s="1"/>
      <c r="C136" s="3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31"/>
      <c r="B137" s="1"/>
      <c r="C137" s="3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31"/>
      <c r="B138" s="1"/>
      <c r="C138" s="3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31"/>
      <c r="B139" s="1"/>
      <c r="C139" s="3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31"/>
      <c r="B140" s="1"/>
      <c r="C140" s="3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31"/>
      <c r="B141" s="1"/>
      <c r="C141" s="3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31"/>
      <c r="B142" s="1"/>
      <c r="C142" s="3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31"/>
      <c r="B143" s="1"/>
      <c r="C143" s="3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31"/>
      <c r="B144" s="1"/>
      <c r="C144" s="3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31"/>
      <c r="B145" s="1"/>
      <c r="C145" s="3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31"/>
      <c r="B146" s="1"/>
      <c r="C146" s="3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31"/>
      <c r="B147" s="1"/>
      <c r="C147" s="3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31"/>
      <c r="B148" s="1"/>
      <c r="C148" s="3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31"/>
      <c r="B149" s="1"/>
      <c r="C149" s="3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31"/>
      <c r="B150" s="1"/>
      <c r="C150" s="3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31"/>
      <c r="B151" s="1"/>
      <c r="C151" s="3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31"/>
      <c r="B152" s="1"/>
      <c r="C152" s="3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31"/>
      <c r="B153" s="1"/>
      <c r="C153" s="3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31"/>
      <c r="B154" s="1"/>
      <c r="C154" s="3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31"/>
      <c r="B155" s="1"/>
      <c r="C155" s="3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31"/>
      <c r="B156" s="1"/>
      <c r="C156" s="3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31"/>
      <c r="B157" s="1"/>
      <c r="C157" s="3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31"/>
      <c r="B158" s="1"/>
      <c r="C158" s="3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31"/>
      <c r="B159" s="1"/>
      <c r="C159" s="3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31"/>
      <c r="B160" s="1"/>
      <c r="C160" s="3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31"/>
      <c r="B161" s="1"/>
      <c r="C161" s="3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31"/>
      <c r="B162" s="1"/>
      <c r="C162" s="3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31"/>
      <c r="B163" s="1"/>
      <c r="C163" s="3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31"/>
      <c r="B164" s="1"/>
      <c r="C164" s="3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31"/>
      <c r="B165" s="1"/>
      <c r="C165" s="3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31"/>
      <c r="B166" s="1"/>
      <c r="C166" s="3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31"/>
      <c r="B167" s="1"/>
      <c r="C167" s="3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31"/>
      <c r="B168" s="1"/>
      <c r="C168" s="3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31"/>
      <c r="B169" s="1"/>
      <c r="C169" s="3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31"/>
      <c r="B170" s="1"/>
      <c r="C170" s="3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31"/>
      <c r="B171" s="1"/>
      <c r="C171" s="3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31"/>
      <c r="B172" s="1"/>
      <c r="C172" s="3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31"/>
      <c r="B173" s="1"/>
      <c r="C173" s="3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31"/>
      <c r="B174" s="1"/>
      <c r="C174" s="3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31"/>
      <c r="B175" s="1"/>
      <c r="C175" s="3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31"/>
      <c r="B176" s="1"/>
      <c r="C176" s="3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31"/>
      <c r="B177" s="1"/>
      <c r="C177" s="3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31"/>
      <c r="B178" s="1"/>
      <c r="C178" s="3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31"/>
      <c r="B179" s="1"/>
      <c r="C179" s="3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31"/>
      <c r="B180" s="1"/>
      <c r="C180" s="3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31"/>
      <c r="B181" s="1"/>
      <c r="C181" s="3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31"/>
      <c r="B182" s="1"/>
      <c r="C182" s="3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31"/>
      <c r="B183" s="1"/>
      <c r="C183" s="3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31"/>
      <c r="B184" s="1"/>
      <c r="C184" s="3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31"/>
      <c r="B185" s="1"/>
      <c r="C185" s="3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31"/>
      <c r="B186" s="1"/>
      <c r="C186" s="3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31"/>
      <c r="B187" s="1"/>
      <c r="C187" s="3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31"/>
      <c r="B188" s="1"/>
      <c r="C188" s="3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31"/>
      <c r="B189" s="1"/>
      <c r="C189" s="3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31"/>
      <c r="B190" s="1"/>
      <c r="C190" s="3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31"/>
      <c r="B191" s="1"/>
      <c r="C191" s="3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31"/>
      <c r="B192" s="1"/>
      <c r="C192" s="3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31"/>
      <c r="B193" s="1"/>
      <c r="C193" s="3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31"/>
      <c r="B194" s="1"/>
      <c r="C194" s="3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31"/>
      <c r="B195" s="1"/>
      <c r="C195" s="3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31"/>
      <c r="B196" s="1"/>
      <c r="C196" s="3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31"/>
      <c r="B197" s="1"/>
      <c r="C197" s="3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31"/>
      <c r="B198" s="1"/>
      <c r="C198" s="3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31"/>
      <c r="B199" s="1"/>
      <c r="C199" s="3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31"/>
      <c r="B200" s="1"/>
      <c r="C200" s="3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31"/>
      <c r="B201" s="1"/>
      <c r="C201" s="3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31"/>
      <c r="B202" s="1"/>
      <c r="C202" s="3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31"/>
      <c r="B203" s="1"/>
      <c r="C203" s="3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31"/>
      <c r="B204" s="1"/>
      <c r="C204" s="3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31"/>
      <c r="B205" s="1"/>
      <c r="C205" s="3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31"/>
      <c r="B206" s="1"/>
      <c r="C206" s="3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31"/>
      <c r="B207" s="1"/>
      <c r="C207" s="3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31"/>
      <c r="B208" s="1"/>
      <c r="C208" s="3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31"/>
      <c r="B209" s="1"/>
      <c r="C209" s="3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31"/>
      <c r="B210" s="1"/>
      <c r="C210" s="3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31"/>
      <c r="B211" s="1"/>
      <c r="C211" s="3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31"/>
      <c r="B212" s="1"/>
      <c r="C212" s="3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31"/>
      <c r="B213" s="1"/>
      <c r="C213" s="3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31"/>
      <c r="B214" s="1"/>
      <c r="C214" s="3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31"/>
      <c r="B215" s="1"/>
      <c r="C215" s="3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31"/>
      <c r="B216" s="1"/>
      <c r="C216" s="3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31"/>
      <c r="B217" s="1"/>
      <c r="C217" s="3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31"/>
      <c r="B218" s="1"/>
      <c r="C218" s="3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31"/>
      <c r="B219" s="1"/>
      <c r="C219" s="3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31"/>
      <c r="B220" s="1"/>
      <c r="C220" s="3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31"/>
      <c r="B221" s="1"/>
      <c r="C221" s="3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31"/>
      <c r="B222" s="1"/>
      <c r="C222" s="3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31"/>
      <c r="B223" s="1"/>
      <c r="C223" s="3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31"/>
      <c r="B224" s="1"/>
      <c r="C224" s="3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31"/>
      <c r="B225" s="1"/>
      <c r="C225" s="3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31"/>
      <c r="B226" s="1"/>
      <c r="C226" s="3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31"/>
      <c r="B227" s="1"/>
      <c r="C227" s="3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31"/>
      <c r="B228" s="1"/>
      <c r="C228" s="3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31"/>
      <c r="B229" s="1"/>
      <c r="C229" s="3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31"/>
      <c r="B230" s="1"/>
      <c r="C230" s="3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31"/>
      <c r="B231" s="1"/>
      <c r="C231" s="3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31"/>
      <c r="B232" s="1"/>
      <c r="C232" s="3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31"/>
      <c r="B233" s="1"/>
      <c r="C233" s="3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31"/>
      <c r="B234" s="1"/>
      <c r="C234" s="3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31"/>
      <c r="B235" s="1"/>
      <c r="C235" s="3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31"/>
      <c r="B236" s="1"/>
      <c r="C236" s="3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31"/>
      <c r="B237" s="1"/>
      <c r="C237" s="3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31"/>
      <c r="B238" s="1"/>
      <c r="C238" s="3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31"/>
      <c r="B239" s="1"/>
      <c r="C239" s="3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31"/>
      <c r="B240" s="1"/>
      <c r="C240" s="3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31"/>
      <c r="B241" s="1"/>
      <c r="C241" s="3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31"/>
      <c r="B242" s="1"/>
      <c r="C242" s="3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31"/>
      <c r="B243" s="1"/>
      <c r="C243" s="3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31"/>
      <c r="B244" s="1"/>
      <c r="C244" s="3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31"/>
      <c r="B245" s="1"/>
      <c r="C245" s="3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31"/>
      <c r="B246" s="1"/>
      <c r="C246" s="3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31"/>
      <c r="B247" s="1"/>
      <c r="C247" s="3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31"/>
      <c r="B248" s="1"/>
      <c r="C248" s="3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31"/>
      <c r="B249" s="1"/>
      <c r="C249" s="3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31"/>
      <c r="B250" s="1"/>
      <c r="C250" s="3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31"/>
      <c r="B251" s="1"/>
      <c r="C251" s="3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31"/>
      <c r="B252" s="1"/>
      <c r="C252" s="3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31"/>
      <c r="B253" s="1"/>
      <c r="C253" s="3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31"/>
      <c r="B254" s="1"/>
      <c r="C254" s="3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31"/>
      <c r="B255" s="1"/>
      <c r="C255" s="3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31"/>
      <c r="B256" s="1"/>
      <c r="C256" s="3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31"/>
      <c r="B257" s="1"/>
      <c r="C257" s="3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31"/>
      <c r="B258" s="1"/>
      <c r="C258" s="3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31"/>
      <c r="B259" s="1"/>
      <c r="C259" s="3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31"/>
      <c r="B260" s="1"/>
      <c r="C260" s="3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31"/>
      <c r="B261" s="1"/>
      <c r="C261" s="3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31"/>
      <c r="B262" s="1"/>
      <c r="C262" s="3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31"/>
      <c r="B263" s="1"/>
      <c r="C263" s="3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31"/>
      <c r="B264" s="1"/>
      <c r="C264" s="3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31"/>
      <c r="B265" s="1"/>
      <c r="C265" s="3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31"/>
      <c r="B266" s="1"/>
      <c r="C266" s="3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31"/>
      <c r="B267" s="1"/>
      <c r="C267" s="3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31"/>
      <c r="B268" s="1"/>
      <c r="C268" s="3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31"/>
      <c r="B269" s="1"/>
      <c r="C269" s="3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31"/>
      <c r="B270" s="1"/>
      <c r="C270" s="3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31"/>
      <c r="B271" s="1"/>
      <c r="C271" s="3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31"/>
      <c r="B272" s="1"/>
      <c r="C272" s="3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31"/>
      <c r="B273" s="1"/>
      <c r="C273" s="3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31"/>
      <c r="B274" s="1"/>
      <c r="C274" s="3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31"/>
      <c r="B275" s="1"/>
      <c r="C275" s="3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31"/>
      <c r="B276" s="1"/>
      <c r="C276" s="3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31"/>
      <c r="B277" s="1"/>
      <c r="C277" s="3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31"/>
      <c r="B278" s="1"/>
      <c r="C278" s="3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31"/>
      <c r="B279" s="1"/>
      <c r="C279" s="3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31"/>
      <c r="B280" s="1"/>
      <c r="C280" s="3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31"/>
      <c r="B281" s="1"/>
      <c r="C281" s="3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31"/>
      <c r="B282" s="1"/>
      <c r="C282" s="3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31"/>
      <c r="B283" s="1"/>
      <c r="C283" s="3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31"/>
      <c r="B284" s="1"/>
      <c r="C284" s="3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31"/>
      <c r="B285" s="1"/>
      <c r="C285" s="3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31"/>
      <c r="B286" s="1"/>
      <c r="C286" s="3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31"/>
      <c r="B287" s="1"/>
      <c r="C287" s="3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31"/>
      <c r="B288" s="1"/>
      <c r="C288" s="3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31"/>
      <c r="B289" s="1"/>
      <c r="C289" s="3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31"/>
      <c r="B290" s="1"/>
      <c r="C290" s="3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31"/>
      <c r="B291" s="1"/>
      <c r="C291" s="3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31"/>
      <c r="B292" s="1"/>
      <c r="C292" s="3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31"/>
      <c r="B293" s="1"/>
      <c r="C293" s="3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31"/>
      <c r="B294" s="1"/>
      <c r="C294" s="3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31"/>
      <c r="B295" s="1"/>
      <c r="C295" s="3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31"/>
      <c r="B296" s="1"/>
      <c r="C296" s="3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31"/>
      <c r="B297" s="1"/>
      <c r="C297" s="3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31"/>
      <c r="B298" s="1"/>
      <c r="C298" s="3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31"/>
      <c r="B299" s="1"/>
      <c r="C299" s="3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31"/>
      <c r="B300" s="1"/>
      <c r="C300" s="3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31"/>
      <c r="B301" s="1"/>
      <c r="C301" s="3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31"/>
      <c r="B302" s="1"/>
      <c r="C302" s="3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31"/>
      <c r="B303" s="1"/>
      <c r="C303" s="3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31"/>
      <c r="B304" s="1"/>
      <c r="C304" s="3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31"/>
      <c r="B305" s="1"/>
      <c r="C305" s="3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31"/>
      <c r="B306" s="1"/>
      <c r="C306" s="3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31"/>
      <c r="B307" s="1"/>
      <c r="C307" s="3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31"/>
      <c r="B308" s="1"/>
      <c r="C308" s="3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31"/>
      <c r="B309" s="1"/>
      <c r="C309" s="3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31"/>
      <c r="B310" s="1"/>
      <c r="C310" s="3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31"/>
      <c r="B311" s="1"/>
      <c r="C311" s="3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31"/>
      <c r="B312" s="1"/>
      <c r="C312" s="3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31"/>
      <c r="B313" s="1"/>
      <c r="C313" s="3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31"/>
      <c r="B314" s="1"/>
      <c r="C314" s="3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31"/>
      <c r="B315" s="1"/>
      <c r="C315" s="3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31"/>
      <c r="B316" s="1"/>
      <c r="C316" s="3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31"/>
      <c r="B317" s="1"/>
      <c r="C317" s="3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31"/>
      <c r="B318" s="1"/>
      <c r="C318" s="3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31"/>
      <c r="B319" s="1"/>
      <c r="C319" s="3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31"/>
      <c r="B320" s="1"/>
      <c r="C320" s="3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31"/>
      <c r="B321" s="1"/>
      <c r="C321" s="3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31"/>
      <c r="B322" s="1"/>
      <c r="C322" s="3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31"/>
      <c r="B323" s="1"/>
      <c r="C323" s="3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31"/>
      <c r="B324" s="1"/>
      <c r="C324" s="3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31"/>
      <c r="B325" s="1"/>
      <c r="C325" s="3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31"/>
      <c r="B326" s="1"/>
      <c r="C326" s="3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31"/>
      <c r="B327" s="1"/>
      <c r="C327" s="3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31"/>
      <c r="B328" s="1"/>
      <c r="C328" s="3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31"/>
      <c r="B329" s="1"/>
      <c r="C329" s="3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31"/>
      <c r="B330" s="1"/>
      <c r="C330" s="3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31"/>
      <c r="B331" s="1"/>
      <c r="C331" s="3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31"/>
      <c r="B332" s="1"/>
      <c r="C332" s="3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31"/>
      <c r="B333" s="1"/>
      <c r="C333" s="3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31"/>
      <c r="B334" s="1"/>
      <c r="C334" s="3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31"/>
      <c r="B335" s="1"/>
      <c r="C335" s="3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31"/>
      <c r="B336" s="1"/>
      <c r="C336" s="3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31"/>
      <c r="B337" s="1"/>
      <c r="C337" s="3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31"/>
      <c r="B338" s="1"/>
      <c r="C338" s="3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31"/>
      <c r="B339" s="1"/>
      <c r="C339" s="3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31"/>
      <c r="B340" s="1"/>
      <c r="C340" s="3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31"/>
      <c r="B341" s="1"/>
      <c r="C341" s="3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31"/>
      <c r="B342" s="1"/>
      <c r="C342" s="3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31"/>
      <c r="B343" s="1"/>
      <c r="C343" s="3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31"/>
      <c r="B344" s="1"/>
      <c r="C344" s="3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31"/>
      <c r="B345" s="1"/>
      <c r="C345" s="3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31"/>
      <c r="B346" s="1"/>
      <c r="C346" s="3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31"/>
      <c r="B347" s="1"/>
      <c r="C347" s="3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31"/>
      <c r="B348" s="1"/>
      <c r="C348" s="3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31"/>
      <c r="B349" s="1"/>
      <c r="C349" s="3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31"/>
      <c r="B350" s="1"/>
      <c r="C350" s="3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31"/>
      <c r="B351" s="1"/>
      <c r="C351" s="3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31"/>
      <c r="B352" s="1"/>
      <c r="C352" s="3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31"/>
      <c r="B353" s="1"/>
      <c r="C353" s="3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31"/>
      <c r="B354" s="1"/>
      <c r="C354" s="3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31"/>
      <c r="B355" s="1"/>
      <c r="C355" s="3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31"/>
      <c r="B356" s="1"/>
      <c r="C356" s="3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31"/>
      <c r="B357" s="1"/>
      <c r="C357" s="3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31"/>
      <c r="B358" s="1"/>
      <c r="C358" s="3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31"/>
      <c r="B359" s="1"/>
      <c r="C359" s="3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31"/>
      <c r="B360" s="1"/>
      <c r="C360" s="3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31"/>
      <c r="B361" s="1"/>
      <c r="C361" s="3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31"/>
      <c r="B362" s="1"/>
      <c r="C362" s="3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31"/>
      <c r="B363" s="1"/>
      <c r="C363" s="3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31"/>
      <c r="B364" s="1"/>
      <c r="C364" s="3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31"/>
      <c r="B365" s="1"/>
      <c r="C365" s="3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31"/>
      <c r="B366" s="1"/>
      <c r="C366" s="3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31"/>
      <c r="B367" s="1"/>
      <c r="C367" s="3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31"/>
      <c r="B368" s="1"/>
      <c r="C368" s="3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31"/>
      <c r="B369" s="1"/>
      <c r="C369" s="3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31"/>
      <c r="B370" s="1"/>
      <c r="C370" s="3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31"/>
      <c r="B371" s="1"/>
      <c r="C371" s="3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31"/>
      <c r="B372" s="1"/>
      <c r="C372" s="3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31"/>
      <c r="B373" s="1"/>
      <c r="C373" s="3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31"/>
      <c r="B374" s="1"/>
      <c r="C374" s="3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31"/>
      <c r="B375" s="1"/>
      <c r="C375" s="3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31"/>
      <c r="B376" s="1"/>
      <c r="C376" s="3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31"/>
      <c r="B377" s="1"/>
      <c r="C377" s="3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31"/>
      <c r="B378" s="1"/>
      <c r="C378" s="3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31"/>
      <c r="B379" s="1"/>
      <c r="C379" s="3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31"/>
      <c r="B380" s="1"/>
      <c r="C380" s="3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31"/>
      <c r="B381" s="1"/>
      <c r="C381" s="3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31"/>
      <c r="B382" s="1"/>
      <c r="C382" s="3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31"/>
      <c r="B383" s="1"/>
      <c r="C383" s="3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31"/>
      <c r="B384" s="1"/>
      <c r="C384" s="3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31"/>
      <c r="B385" s="1"/>
      <c r="C385" s="3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31"/>
      <c r="B386" s="1"/>
      <c r="C386" s="3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31"/>
      <c r="B387" s="1"/>
      <c r="C387" s="3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31"/>
      <c r="B388" s="1"/>
      <c r="C388" s="3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31"/>
      <c r="B389" s="1"/>
      <c r="C389" s="3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31"/>
      <c r="B390" s="1"/>
      <c r="C390" s="3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31"/>
      <c r="B391" s="1"/>
      <c r="C391" s="3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31"/>
      <c r="B392" s="1"/>
      <c r="C392" s="3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31"/>
      <c r="B393" s="1"/>
      <c r="C393" s="3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31"/>
      <c r="B394" s="1"/>
      <c r="C394" s="3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31"/>
      <c r="B395" s="1"/>
      <c r="C395" s="3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31"/>
      <c r="B396" s="1"/>
      <c r="C396" s="3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31"/>
      <c r="B397" s="1"/>
      <c r="C397" s="3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31"/>
      <c r="B398" s="1"/>
      <c r="C398" s="3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31"/>
      <c r="B399" s="1"/>
      <c r="C399" s="3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31"/>
      <c r="B400" s="1"/>
      <c r="C400" s="3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31"/>
      <c r="B401" s="1"/>
      <c r="C401" s="3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31"/>
      <c r="B402" s="1"/>
      <c r="C402" s="3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31"/>
      <c r="B403" s="1"/>
      <c r="C403" s="3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31"/>
      <c r="B404" s="1"/>
      <c r="C404" s="3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31"/>
      <c r="B405" s="1"/>
      <c r="C405" s="3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31"/>
      <c r="B406" s="1"/>
      <c r="C406" s="3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31"/>
      <c r="B407" s="1"/>
      <c r="C407" s="3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31"/>
      <c r="B408" s="1"/>
      <c r="C408" s="3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31"/>
      <c r="B409" s="1"/>
      <c r="C409" s="3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31"/>
      <c r="B410" s="1"/>
      <c r="C410" s="3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31"/>
      <c r="B411" s="1"/>
      <c r="C411" s="3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31"/>
      <c r="B412" s="1"/>
      <c r="C412" s="3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31"/>
      <c r="B413" s="1"/>
      <c r="C413" s="3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31"/>
      <c r="B414" s="1"/>
      <c r="C414" s="3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31"/>
      <c r="B415" s="1"/>
      <c r="C415" s="3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31"/>
      <c r="B416" s="1"/>
      <c r="C416" s="3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31"/>
      <c r="B417" s="1"/>
      <c r="C417" s="3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31"/>
      <c r="B418" s="1"/>
      <c r="C418" s="3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31"/>
      <c r="B419" s="1"/>
      <c r="C419" s="3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31"/>
      <c r="B420" s="1"/>
      <c r="C420" s="3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31"/>
      <c r="B421" s="1"/>
      <c r="C421" s="3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31"/>
      <c r="B422" s="1"/>
      <c r="C422" s="3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31"/>
      <c r="B423" s="1"/>
      <c r="C423" s="3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31"/>
      <c r="B424" s="1"/>
      <c r="C424" s="3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31"/>
      <c r="B425" s="1"/>
      <c r="C425" s="3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31"/>
      <c r="B426" s="1"/>
      <c r="C426" s="3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31"/>
      <c r="B427" s="1"/>
      <c r="C427" s="3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31"/>
      <c r="B428" s="1"/>
      <c r="C428" s="3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31"/>
      <c r="B429" s="1"/>
      <c r="C429" s="3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31"/>
      <c r="B430" s="1"/>
      <c r="C430" s="3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31"/>
      <c r="B431" s="1"/>
      <c r="C431" s="3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31"/>
      <c r="B432" s="1"/>
      <c r="C432" s="3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31"/>
      <c r="B433" s="1"/>
      <c r="C433" s="3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31"/>
      <c r="B434" s="1"/>
      <c r="C434" s="3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31"/>
      <c r="B435" s="1"/>
      <c r="C435" s="3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31"/>
      <c r="B436" s="1"/>
      <c r="C436" s="3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31"/>
      <c r="B437" s="1"/>
      <c r="C437" s="3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31"/>
      <c r="B438" s="1"/>
      <c r="C438" s="3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31"/>
      <c r="B439" s="1"/>
      <c r="C439" s="3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31"/>
      <c r="B440" s="1"/>
      <c r="C440" s="3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31"/>
      <c r="B441" s="1"/>
      <c r="C441" s="3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31"/>
      <c r="B442" s="1"/>
      <c r="C442" s="3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31"/>
      <c r="B443" s="1"/>
      <c r="C443" s="3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31"/>
      <c r="B444" s="1"/>
      <c r="C444" s="3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31"/>
      <c r="B445" s="1"/>
      <c r="C445" s="3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31"/>
      <c r="B446" s="1"/>
      <c r="C446" s="3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31"/>
      <c r="B447" s="1"/>
      <c r="C447" s="3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31"/>
      <c r="B448" s="1"/>
      <c r="C448" s="3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31"/>
      <c r="B449" s="1"/>
      <c r="C449" s="3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31"/>
      <c r="B450" s="1"/>
      <c r="C450" s="3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31"/>
      <c r="B451" s="1"/>
      <c r="C451" s="3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31"/>
      <c r="B452" s="1"/>
      <c r="C452" s="3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31"/>
      <c r="B453" s="1"/>
      <c r="C453" s="3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31"/>
      <c r="B454" s="1"/>
      <c r="C454" s="3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31"/>
      <c r="B455" s="1"/>
      <c r="C455" s="3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31"/>
      <c r="B456" s="1"/>
      <c r="C456" s="3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31"/>
      <c r="B457" s="1"/>
      <c r="C457" s="3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31"/>
      <c r="B458" s="1"/>
      <c r="C458" s="3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31"/>
      <c r="B459" s="1"/>
      <c r="C459" s="3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31"/>
      <c r="B460" s="1"/>
      <c r="C460" s="3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31"/>
      <c r="B461" s="1"/>
      <c r="C461" s="3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31"/>
      <c r="B462" s="1"/>
      <c r="C462" s="3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31"/>
      <c r="B463" s="1"/>
      <c r="C463" s="3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31"/>
      <c r="B464" s="1"/>
      <c r="C464" s="3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31"/>
      <c r="B465" s="1"/>
      <c r="C465" s="3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31"/>
      <c r="B466" s="1"/>
      <c r="C466" s="3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31"/>
      <c r="B467" s="1"/>
      <c r="C467" s="3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31"/>
      <c r="B468" s="1"/>
      <c r="C468" s="3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31"/>
      <c r="B469" s="1"/>
      <c r="C469" s="3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31"/>
      <c r="B470" s="1"/>
      <c r="C470" s="3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31"/>
      <c r="B471" s="1"/>
      <c r="C471" s="3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31"/>
      <c r="B472" s="1"/>
      <c r="C472" s="3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31"/>
      <c r="B473" s="1"/>
      <c r="C473" s="3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31"/>
      <c r="B474" s="1"/>
      <c r="C474" s="3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31"/>
      <c r="B475" s="1"/>
      <c r="C475" s="3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31"/>
      <c r="B476" s="1"/>
      <c r="C476" s="3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31"/>
      <c r="B477" s="1"/>
      <c r="C477" s="3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31"/>
      <c r="B478" s="1"/>
      <c r="C478" s="3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31"/>
      <c r="B479" s="1"/>
      <c r="C479" s="3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31"/>
      <c r="B480" s="1"/>
      <c r="C480" s="3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31"/>
      <c r="B481" s="1"/>
      <c r="C481" s="3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31"/>
      <c r="B482" s="1"/>
      <c r="C482" s="3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31"/>
      <c r="B483" s="1"/>
      <c r="C483" s="3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31"/>
      <c r="B484" s="1"/>
      <c r="C484" s="3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31"/>
      <c r="B485" s="1"/>
      <c r="C485" s="3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31"/>
      <c r="B486" s="1"/>
      <c r="C486" s="3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31"/>
      <c r="B487" s="1"/>
      <c r="C487" s="3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31"/>
      <c r="B488" s="1"/>
      <c r="C488" s="3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31"/>
      <c r="B489" s="1"/>
      <c r="C489" s="3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31"/>
      <c r="B490" s="1"/>
      <c r="C490" s="3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31"/>
      <c r="B491" s="1"/>
      <c r="C491" s="3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31"/>
      <c r="B492" s="1"/>
      <c r="C492" s="3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31"/>
      <c r="B493" s="1"/>
      <c r="C493" s="3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31"/>
      <c r="B494" s="1"/>
      <c r="C494" s="3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31"/>
      <c r="B495" s="1"/>
      <c r="C495" s="3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31"/>
      <c r="B496" s="1"/>
      <c r="C496" s="3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31"/>
      <c r="B497" s="1"/>
      <c r="C497" s="3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31"/>
      <c r="B498" s="1"/>
      <c r="C498" s="3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31"/>
      <c r="B499" s="1"/>
      <c r="C499" s="3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31"/>
      <c r="B500" s="1"/>
      <c r="C500" s="3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31"/>
      <c r="B501" s="1"/>
      <c r="C501" s="3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31"/>
      <c r="B502" s="1"/>
      <c r="C502" s="3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31"/>
      <c r="B503" s="1"/>
      <c r="C503" s="3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31"/>
      <c r="B504" s="1"/>
      <c r="C504" s="3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31"/>
      <c r="B505" s="1"/>
      <c r="C505" s="3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31"/>
      <c r="B506" s="1"/>
      <c r="C506" s="3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31"/>
      <c r="B507" s="1"/>
      <c r="C507" s="3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31"/>
      <c r="B508" s="1"/>
      <c r="C508" s="3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31"/>
      <c r="B509" s="1"/>
      <c r="C509" s="3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31"/>
      <c r="B510" s="1"/>
      <c r="C510" s="3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31"/>
      <c r="B511" s="1"/>
      <c r="C511" s="3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31"/>
      <c r="B512" s="1"/>
      <c r="C512" s="3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31"/>
      <c r="B513" s="1"/>
      <c r="C513" s="3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31"/>
      <c r="B514" s="1"/>
      <c r="C514" s="3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31"/>
      <c r="B515" s="1"/>
      <c r="C515" s="3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31"/>
      <c r="B516" s="1"/>
      <c r="C516" s="3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31"/>
      <c r="B517" s="1"/>
      <c r="C517" s="3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31"/>
      <c r="B518" s="1"/>
      <c r="C518" s="3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31"/>
      <c r="B519" s="1"/>
      <c r="C519" s="3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31"/>
      <c r="B520" s="1"/>
      <c r="C520" s="3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31"/>
      <c r="B521" s="1"/>
      <c r="C521" s="3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31"/>
      <c r="B522" s="1"/>
      <c r="C522" s="3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31"/>
      <c r="B523" s="1"/>
      <c r="C523" s="3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31"/>
      <c r="B524" s="1"/>
      <c r="C524" s="3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31"/>
      <c r="B525" s="1"/>
      <c r="C525" s="3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31"/>
      <c r="B526" s="1"/>
      <c r="C526" s="3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31"/>
      <c r="B527" s="1"/>
      <c r="C527" s="3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31"/>
      <c r="B528" s="1"/>
      <c r="C528" s="3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31"/>
      <c r="B529" s="1"/>
      <c r="C529" s="3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31"/>
      <c r="B530" s="1"/>
      <c r="C530" s="3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31"/>
      <c r="B531" s="1"/>
      <c r="C531" s="3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31"/>
      <c r="B532" s="1"/>
      <c r="C532" s="3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31"/>
      <c r="B533" s="1"/>
      <c r="C533" s="3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31"/>
      <c r="B534" s="1"/>
      <c r="C534" s="3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31"/>
      <c r="B535" s="1"/>
      <c r="C535" s="3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31"/>
      <c r="B536" s="1"/>
      <c r="C536" s="3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31"/>
      <c r="B537" s="1"/>
      <c r="C537" s="3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31"/>
      <c r="B538" s="1"/>
      <c r="C538" s="3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31"/>
      <c r="B539" s="1"/>
      <c r="C539" s="3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31"/>
      <c r="B540" s="1"/>
      <c r="C540" s="3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31"/>
      <c r="B541" s="1"/>
      <c r="C541" s="3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31"/>
      <c r="B542" s="1"/>
      <c r="C542" s="3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31"/>
      <c r="B543" s="1"/>
      <c r="C543" s="3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31"/>
      <c r="B544" s="1"/>
      <c r="C544" s="3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31"/>
      <c r="B545" s="1"/>
      <c r="C545" s="3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31"/>
      <c r="B546" s="1"/>
      <c r="C546" s="3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31"/>
      <c r="B547" s="1"/>
      <c r="C547" s="3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31"/>
      <c r="B548" s="1"/>
      <c r="C548" s="3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31"/>
      <c r="B549" s="1"/>
      <c r="C549" s="3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31"/>
      <c r="B550" s="1"/>
      <c r="C550" s="3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31"/>
      <c r="B551" s="1"/>
      <c r="C551" s="3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31"/>
      <c r="B552" s="1"/>
      <c r="C552" s="3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31"/>
      <c r="B553" s="1"/>
      <c r="C553" s="3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31"/>
      <c r="B554" s="1"/>
      <c r="C554" s="3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31"/>
      <c r="B555" s="1"/>
      <c r="C555" s="3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31"/>
      <c r="B556" s="1"/>
      <c r="C556" s="3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31"/>
      <c r="B557" s="1"/>
      <c r="C557" s="3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31"/>
      <c r="B558" s="1"/>
      <c r="C558" s="3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31"/>
      <c r="B559" s="1"/>
      <c r="C559" s="3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31"/>
      <c r="B560" s="1"/>
      <c r="C560" s="3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31"/>
      <c r="B561" s="1"/>
      <c r="C561" s="3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31"/>
      <c r="B562" s="1"/>
      <c r="C562" s="3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31"/>
      <c r="B563" s="1"/>
      <c r="C563" s="3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31"/>
      <c r="B564" s="1"/>
      <c r="C564" s="3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31"/>
      <c r="B565" s="1"/>
      <c r="C565" s="3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31"/>
      <c r="B566" s="1"/>
      <c r="C566" s="3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31"/>
      <c r="B567" s="1"/>
      <c r="C567" s="3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31"/>
      <c r="B568" s="1"/>
      <c r="C568" s="3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31"/>
      <c r="B569" s="1"/>
      <c r="C569" s="3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31"/>
      <c r="B570" s="1"/>
      <c r="C570" s="3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31"/>
      <c r="B571" s="1"/>
      <c r="C571" s="3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31"/>
      <c r="B572" s="1"/>
      <c r="C572" s="3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31"/>
      <c r="B573" s="1"/>
      <c r="C573" s="3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31"/>
      <c r="B574" s="1"/>
      <c r="C574" s="3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31"/>
      <c r="B575" s="1"/>
      <c r="C575" s="3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31"/>
      <c r="B576" s="1"/>
      <c r="C576" s="3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31"/>
      <c r="B577" s="1"/>
      <c r="C577" s="3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31"/>
      <c r="B578" s="1"/>
      <c r="C578" s="3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31"/>
      <c r="B579" s="1"/>
      <c r="C579" s="3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31"/>
      <c r="B580" s="1"/>
      <c r="C580" s="3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31"/>
      <c r="B581" s="1"/>
      <c r="C581" s="3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31"/>
      <c r="B582" s="1"/>
      <c r="C582" s="3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31"/>
      <c r="B583" s="1"/>
      <c r="C583" s="3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31"/>
      <c r="B584" s="1"/>
      <c r="C584" s="3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31"/>
      <c r="B585" s="1"/>
      <c r="C585" s="3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31"/>
      <c r="B586" s="1"/>
      <c r="C586" s="3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31"/>
      <c r="B587" s="1"/>
      <c r="C587" s="3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31"/>
      <c r="B588" s="1"/>
      <c r="C588" s="3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31"/>
      <c r="B589" s="1"/>
      <c r="C589" s="3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31"/>
      <c r="B590" s="1"/>
      <c r="C590" s="3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31"/>
      <c r="B591" s="1"/>
      <c r="C591" s="3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31"/>
      <c r="B592" s="1"/>
      <c r="C592" s="3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31"/>
      <c r="B593" s="1"/>
      <c r="C593" s="3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31"/>
      <c r="B594" s="1"/>
      <c r="C594" s="3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31"/>
      <c r="B595" s="1"/>
      <c r="C595" s="3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31"/>
      <c r="B596" s="1"/>
      <c r="C596" s="3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31"/>
      <c r="B597" s="1"/>
      <c r="C597" s="3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31"/>
      <c r="B598" s="1"/>
      <c r="C598" s="3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31"/>
      <c r="B599" s="1"/>
      <c r="C599" s="3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31"/>
      <c r="B600" s="1"/>
      <c r="C600" s="3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31"/>
      <c r="B601" s="1"/>
      <c r="C601" s="3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31"/>
      <c r="B602" s="1"/>
      <c r="C602" s="3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31"/>
      <c r="B603" s="1"/>
      <c r="C603" s="3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31"/>
      <c r="B604" s="1"/>
      <c r="C604" s="3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31"/>
      <c r="B605" s="1"/>
      <c r="C605" s="3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31"/>
      <c r="B606" s="1"/>
      <c r="C606" s="3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31"/>
      <c r="B607" s="1"/>
      <c r="C607" s="3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31"/>
      <c r="B608" s="1"/>
      <c r="C608" s="3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31"/>
      <c r="B609" s="1"/>
      <c r="C609" s="3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31"/>
      <c r="B610" s="1"/>
      <c r="C610" s="3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31"/>
      <c r="B611" s="1"/>
      <c r="C611" s="3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31"/>
      <c r="B612" s="1"/>
      <c r="C612" s="3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31"/>
      <c r="B613" s="1"/>
      <c r="C613" s="3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31"/>
      <c r="B614" s="1"/>
      <c r="C614" s="3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31"/>
      <c r="B615" s="1"/>
      <c r="C615" s="3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31"/>
      <c r="B616" s="1"/>
      <c r="C616" s="3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31"/>
      <c r="B617" s="1"/>
      <c r="C617" s="3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31"/>
      <c r="B618" s="1"/>
      <c r="C618" s="3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31"/>
      <c r="B619" s="1"/>
      <c r="C619" s="3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31"/>
      <c r="B620" s="1"/>
      <c r="C620" s="3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31"/>
      <c r="B621" s="1"/>
      <c r="C621" s="3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31"/>
      <c r="B622" s="1"/>
      <c r="C622" s="3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31"/>
      <c r="B623" s="1"/>
      <c r="C623" s="3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31"/>
      <c r="B624" s="1"/>
      <c r="C624" s="3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31"/>
      <c r="B625" s="1"/>
      <c r="C625" s="3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31"/>
      <c r="B626" s="1"/>
      <c r="C626" s="3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31"/>
      <c r="B627" s="1"/>
      <c r="C627" s="3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31"/>
      <c r="B628" s="1"/>
      <c r="C628" s="3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31"/>
      <c r="B629" s="1"/>
      <c r="C629" s="3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31"/>
      <c r="B630" s="1"/>
      <c r="C630" s="3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31"/>
      <c r="B631" s="1"/>
      <c r="C631" s="3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31"/>
      <c r="B632" s="1"/>
      <c r="C632" s="3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31"/>
      <c r="B633" s="1"/>
      <c r="C633" s="3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31"/>
      <c r="B634" s="1"/>
      <c r="C634" s="3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31"/>
      <c r="B635" s="1"/>
      <c r="C635" s="3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31"/>
      <c r="B636" s="1"/>
      <c r="C636" s="3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31"/>
      <c r="B637" s="1"/>
      <c r="C637" s="3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31"/>
      <c r="B638" s="1"/>
      <c r="C638" s="3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31"/>
      <c r="B639" s="1"/>
      <c r="C639" s="3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31"/>
      <c r="B640" s="1"/>
      <c r="C640" s="3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31"/>
      <c r="B641" s="1"/>
      <c r="C641" s="3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31"/>
      <c r="B642" s="1"/>
      <c r="C642" s="3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31"/>
      <c r="B643" s="1"/>
      <c r="C643" s="3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31"/>
      <c r="B644" s="1"/>
      <c r="C644" s="3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31"/>
      <c r="B645" s="1"/>
      <c r="C645" s="3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31"/>
      <c r="B646" s="1"/>
      <c r="C646" s="3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31"/>
      <c r="B647" s="1"/>
      <c r="C647" s="3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31"/>
      <c r="B648" s="1"/>
      <c r="C648" s="3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31"/>
      <c r="B649" s="1"/>
      <c r="C649" s="3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31"/>
      <c r="B650" s="1"/>
      <c r="C650" s="3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31"/>
      <c r="B651" s="1"/>
      <c r="C651" s="3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31"/>
      <c r="B652" s="1"/>
      <c r="C652" s="3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31"/>
      <c r="B653" s="1"/>
      <c r="C653" s="3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31"/>
      <c r="B654" s="1"/>
      <c r="C654" s="3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31"/>
      <c r="B655" s="1"/>
      <c r="C655" s="3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31"/>
      <c r="B656" s="1"/>
      <c r="C656" s="3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31"/>
      <c r="B657" s="1"/>
      <c r="C657" s="3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31"/>
      <c r="B658" s="1"/>
      <c r="C658" s="3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31"/>
      <c r="B659" s="1"/>
      <c r="C659" s="3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31"/>
      <c r="B660" s="1"/>
      <c r="C660" s="3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31"/>
      <c r="B661" s="1"/>
      <c r="C661" s="3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31"/>
      <c r="B662" s="1"/>
      <c r="C662" s="3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31"/>
      <c r="B663" s="1"/>
      <c r="C663" s="3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31"/>
      <c r="B664" s="1"/>
      <c r="C664" s="3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31"/>
      <c r="B665" s="1"/>
      <c r="C665" s="3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31"/>
      <c r="B666" s="1"/>
      <c r="C666" s="3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31"/>
      <c r="B667" s="1"/>
      <c r="C667" s="3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31"/>
      <c r="B668" s="1"/>
      <c r="C668" s="3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31"/>
      <c r="B669" s="1"/>
      <c r="C669" s="3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31"/>
      <c r="B670" s="1"/>
      <c r="C670" s="3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31"/>
      <c r="B671" s="1"/>
      <c r="C671" s="3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31"/>
      <c r="B672" s="1"/>
      <c r="C672" s="3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31"/>
      <c r="B673" s="1"/>
      <c r="C673" s="3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31"/>
      <c r="B674" s="1"/>
      <c r="C674" s="3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31"/>
      <c r="B675" s="1"/>
      <c r="C675" s="3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31"/>
      <c r="B676" s="1"/>
      <c r="C676" s="3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31"/>
      <c r="B677" s="1"/>
      <c r="C677" s="3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31"/>
      <c r="B678" s="1"/>
      <c r="C678" s="3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31"/>
      <c r="B679" s="1"/>
      <c r="C679" s="3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31"/>
      <c r="B680" s="1"/>
      <c r="C680" s="3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31"/>
      <c r="B681" s="1"/>
      <c r="C681" s="3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31"/>
      <c r="B682" s="1"/>
      <c r="C682" s="3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31"/>
      <c r="B683" s="1"/>
      <c r="C683" s="3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31"/>
      <c r="B684" s="1"/>
      <c r="C684" s="3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31"/>
      <c r="B685" s="1"/>
      <c r="C685" s="3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31"/>
      <c r="B686" s="1"/>
      <c r="C686" s="3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31"/>
      <c r="B687" s="1"/>
      <c r="C687" s="3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31"/>
      <c r="B688" s="1"/>
      <c r="C688" s="3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31"/>
      <c r="B689" s="1"/>
      <c r="C689" s="3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31"/>
      <c r="B690" s="1"/>
      <c r="C690" s="3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31"/>
      <c r="B691" s="1"/>
      <c r="C691" s="3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31"/>
      <c r="B692" s="1"/>
      <c r="C692" s="3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31"/>
      <c r="B693" s="1"/>
      <c r="C693" s="3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31"/>
      <c r="B694" s="1"/>
      <c r="C694" s="3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31"/>
      <c r="B695" s="1"/>
      <c r="C695" s="3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31"/>
      <c r="B696" s="1"/>
      <c r="C696" s="3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31"/>
      <c r="B697" s="1"/>
      <c r="C697" s="3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31"/>
      <c r="B698" s="1"/>
      <c r="C698" s="3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31"/>
      <c r="B699" s="1"/>
      <c r="C699" s="3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31"/>
      <c r="B700" s="1"/>
      <c r="C700" s="3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31"/>
      <c r="B701" s="1"/>
      <c r="C701" s="3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31"/>
      <c r="B702" s="1"/>
      <c r="C702" s="3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31"/>
      <c r="B703" s="1"/>
      <c r="C703" s="3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31"/>
      <c r="B704" s="1"/>
      <c r="C704" s="3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31"/>
      <c r="B705" s="1"/>
      <c r="C705" s="3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31"/>
      <c r="B706" s="1"/>
      <c r="C706" s="3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31"/>
      <c r="B707" s="1"/>
      <c r="C707" s="3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31"/>
      <c r="B708" s="1"/>
      <c r="C708" s="3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31"/>
      <c r="B709" s="1"/>
      <c r="C709" s="3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31"/>
      <c r="B710" s="1"/>
      <c r="C710" s="3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31"/>
      <c r="B711" s="1"/>
      <c r="C711" s="3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31"/>
      <c r="B712" s="1"/>
      <c r="C712" s="3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31"/>
      <c r="B713" s="1"/>
      <c r="C713" s="3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31"/>
      <c r="B714" s="1"/>
      <c r="C714" s="3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31"/>
      <c r="B715" s="1"/>
      <c r="C715" s="3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31"/>
      <c r="B716" s="1"/>
      <c r="C716" s="3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31"/>
      <c r="B717" s="1"/>
      <c r="C717" s="3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31"/>
      <c r="B718" s="1"/>
      <c r="C718" s="3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31"/>
      <c r="B719" s="1"/>
      <c r="C719" s="3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31"/>
      <c r="B720" s="1"/>
      <c r="C720" s="3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31"/>
      <c r="B721" s="1"/>
      <c r="C721" s="3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31"/>
      <c r="B722" s="1"/>
      <c r="C722" s="3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31"/>
      <c r="B723" s="1"/>
      <c r="C723" s="3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31"/>
      <c r="B724" s="1"/>
      <c r="C724" s="3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31"/>
      <c r="B725" s="1"/>
      <c r="C725" s="3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31"/>
      <c r="B726" s="1"/>
      <c r="C726" s="3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31"/>
      <c r="B727" s="1"/>
      <c r="C727" s="3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31"/>
      <c r="B728" s="1"/>
      <c r="C728" s="3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31"/>
      <c r="B729" s="1"/>
      <c r="C729" s="3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31"/>
      <c r="B730" s="1"/>
      <c r="C730" s="3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31"/>
      <c r="B731" s="1"/>
      <c r="C731" s="3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31"/>
      <c r="B732" s="1"/>
      <c r="C732" s="3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31"/>
      <c r="B733" s="1"/>
      <c r="C733" s="3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31"/>
      <c r="B734" s="1"/>
      <c r="C734" s="3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31"/>
      <c r="B735" s="1"/>
      <c r="C735" s="3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31"/>
      <c r="B736" s="1"/>
      <c r="C736" s="3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31"/>
      <c r="B737" s="1"/>
      <c r="C737" s="3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31"/>
      <c r="B738" s="1"/>
      <c r="C738" s="3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31"/>
      <c r="B739" s="1"/>
      <c r="C739" s="3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31"/>
      <c r="B740" s="1"/>
      <c r="C740" s="3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31"/>
      <c r="B741" s="1"/>
      <c r="C741" s="3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31"/>
      <c r="B742" s="1"/>
      <c r="C742" s="3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31"/>
      <c r="B743" s="1"/>
      <c r="C743" s="3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31"/>
      <c r="B744" s="1"/>
      <c r="C744" s="3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31"/>
      <c r="B745" s="1"/>
      <c r="C745" s="3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31"/>
      <c r="B746" s="1"/>
      <c r="C746" s="3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31"/>
      <c r="B747" s="1"/>
      <c r="C747" s="3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31"/>
      <c r="B748" s="1"/>
      <c r="C748" s="3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31"/>
      <c r="B749" s="1"/>
      <c r="C749" s="3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31"/>
      <c r="B750" s="1"/>
      <c r="C750" s="3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31"/>
      <c r="B751" s="1"/>
      <c r="C751" s="3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31"/>
      <c r="B752" s="1"/>
      <c r="C752" s="3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31"/>
      <c r="B753" s="1"/>
      <c r="C753" s="3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31"/>
      <c r="B754" s="1"/>
      <c r="C754" s="3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31"/>
      <c r="B755" s="1"/>
      <c r="C755" s="3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31"/>
      <c r="B756" s="1"/>
      <c r="C756" s="3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31"/>
      <c r="B757" s="1"/>
      <c r="C757" s="3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31"/>
      <c r="B758" s="1"/>
      <c r="C758" s="3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31"/>
      <c r="B759" s="1"/>
      <c r="C759" s="3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31"/>
      <c r="B760" s="1"/>
      <c r="C760" s="3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31"/>
      <c r="B761" s="1"/>
      <c r="C761" s="3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31"/>
      <c r="B762" s="1"/>
      <c r="C762" s="3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31"/>
      <c r="B763" s="1"/>
      <c r="C763" s="3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31"/>
      <c r="B764" s="1"/>
      <c r="C764" s="3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31"/>
      <c r="B765" s="1"/>
      <c r="C765" s="3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31"/>
      <c r="B766" s="1"/>
      <c r="C766" s="3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31"/>
      <c r="B767" s="1"/>
      <c r="C767" s="3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31"/>
      <c r="B768" s="1"/>
      <c r="C768" s="3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31"/>
      <c r="B769" s="1"/>
      <c r="C769" s="3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31"/>
      <c r="B770" s="1"/>
      <c r="C770" s="3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31"/>
      <c r="B771" s="1"/>
      <c r="C771" s="3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31"/>
      <c r="B772" s="1"/>
      <c r="C772" s="3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31"/>
      <c r="B773" s="1"/>
      <c r="C773" s="3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31"/>
      <c r="B774" s="1"/>
      <c r="C774" s="3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31"/>
      <c r="B775" s="1"/>
      <c r="C775" s="3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31"/>
      <c r="B776" s="1"/>
      <c r="C776" s="3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31"/>
      <c r="B777" s="1"/>
      <c r="C777" s="3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31"/>
      <c r="B778" s="1"/>
      <c r="C778" s="3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31"/>
      <c r="B779" s="1"/>
      <c r="C779" s="3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31"/>
      <c r="B780" s="1"/>
      <c r="C780" s="3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31"/>
      <c r="B781" s="1"/>
      <c r="C781" s="3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31"/>
      <c r="B782" s="1"/>
      <c r="C782" s="3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31"/>
      <c r="B783" s="1"/>
      <c r="C783" s="3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31"/>
      <c r="B784" s="1"/>
      <c r="C784" s="3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31"/>
      <c r="B785" s="1"/>
      <c r="C785" s="3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31"/>
      <c r="B786" s="1"/>
      <c r="C786" s="3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31"/>
      <c r="B787" s="1"/>
      <c r="C787" s="3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31"/>
      <c r="B788" s="1"/>
      <c r="C788" s="3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31"/>
      <c r="B789" s="1"/>
      <c r="C789" s="3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31"/>
      <c r="B790" s="1"/>
      <c r="C790" s="3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31"/>
      <c r="B791" s="1"/>
      <c r="C791" s="3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31"/>
      <c r="B792" s="1"/>
      <c r="C792" s="3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31"/>
      <c r="B793" s="1"/>
      <c r="C793" s="3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31"/>
      <c r="B794" s="1"/>
      <c r="C794" s="3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31"/>
      <c r="B795" s="1"/>
      <c r="C795" s="3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31"/>
      <c r="B796" s="1"/>
      <c r="C796" s="3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31"/>
      <c r="B797" s="1"/>
      <c r="C797" s="3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31"/>
      <c r="B798" s="1"/>
      <c r="C798" s="3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31"/>
      <c r="B799" s="1"/>
      <c r="C799" s="3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31"/>
      <c r="B800" s="1"/>
      <c r="C800" s="3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31"/>
      <c r="B801" s="1"/>
      <c r="C801" s="3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31"/>
      <c r="B802" s="1"/>
      <c r="C802" s="3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31"/>
      <c r="B803" s="1"/>
      <c r="C803" s="3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31"/>
      <c r="B804" s="1"/>
      <c r="C804" s="3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31"/>
      <c r="B805" s="1"/>
      <c r="C805" s="3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31"/>
      <c r="B806" s="1"/>
      <c r="C806" s="3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31"/>
      <c r="B807" s="1"/>
      <c r="C807" s="3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31"/>
      <c r="B808" s="1"/>
      <c r="C808" s="3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31"/>
      <c r="B809" s="1"/>
      <c r="C809" s="3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31"/>
      <c r="B810" s="1"/>
      <c r="C810" s="3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31"/>
      <c r="B811" s="1"/>
      <c r="C811" s="3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31"/>
      <c r="B812" s="1"/>
      <c r="C812" s="3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31"/>
      <c r="B813" s="1"/>
      <c r="C813" s="3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31"/>
      <c r="B814" s="1"/>
      <c r="C814" s="3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31"/>
      <c r="B815" s="1"/>
      <c r="C815" s="3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31"/>
      <c r="B816" s="1"/>
      <c r="C816" s="3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31"/>
      <c r="B817" s="1"/>
      <c r="C817" s="3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31"/>
      <c r="B818" s="1"/>
      <c r="C818" s="3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31"/>
      <c r="B819" s="1"/>
      <c r="C819" s="3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31"/>
      <c r="B820" s="1"/>
      <c r="C820" s="3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31"/>
      <c r="B821" s="1"/>
      <c r="C821" s="3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31"/>
      <c r="B822" s="1"/>
      <c r="C822" s="3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31"/>
      <c r="B823" s="1"/>
      <c r="C823" s="3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31"/>
      <c r="B824" s="1"/>
      <c r="C824" s="3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31"/>
      <c r="B825" s="1"/>
      <c r="C825" s="3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31"/>
      <c r="B826" s="1"/>
      <c r="C826" s="3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31"/>
      <c r="B827" s="1"/>
      <c r="C827" s="3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31"/>
      <c r="B828" s="1"/>
      <c r="C828" s="3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31"/>
      <c r="B829" s="1"/>
      <c r="C829" s="3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31"/>
      <c r="B830" s="1"/>
      <c r="C830" s="3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31"/>
      <c r="B831" s="1"/>
      <c r="C831" s="3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31"/>
      <c r="B832" s="1"/>
      <c r="C832" s="3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31"/>
      <c r="B833" s="1"/>
      <c r="C833" s="3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31"/>
      <c r="B834" s="1"/>
      <c r="C834" s="3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31"/>
      <c r="B835" s="1"/>
      <c r="C835" s="3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31"/>
      <c r="B836" s="1"/>
      <c r="C836" s="3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31"/>
      <c r="B837" s="1"/>
      <c r="C837" s="3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31"/>
      <c r="B838" s="1"/>
      <c r="C838" s="3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31"/>
      <c r="B839" s="1"/>
      <c r="C839" s="3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31"/>
      <c r="B840" s="1"/>
      <c r="C840" s="3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31"/>
      <c r="B841" s="1"/>
      <c r="C841" s="3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31"/>
      <c r="B842" s="1"/>
      <c r="C842" s="3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31"/>
      <c r="B843" s="1"/>
      <c r="C843" s="3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31"/>
      <c r="B844" s="1"/>
      <c r="C844" s="3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31"/>
      <c r="B845" s="1"/>
      <c r="C845" s="3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31"/>
      <c r="B846" s="1"/>
      <c r="C846" s="3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31"/>
      <c r="B847" s="1"/>
      <c r="C847" s="3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31"/>
      <c r="B848" s="1"/>
      <c r="C848" s="3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31"/>
      <c r="B849" s="1"/>
      <c r="C849" s="3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31"/>
      <c r="B850" s="1"/>
      <c r="C850" s="3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31"/>
      <c r="B851" s="1"/>
      <c r="C851" s="3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31"/>
      <c r="B852" s="1"/>
      <c r="C852" s="3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31"/>
      <c r="B853" s="1"/>
      <c r="C853" s="3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31"/>
      <c r="B854" s="1"/>
      <c r="C854" s="3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31"/>
      <c r="B855" s="1"/>
      <c r="C855" s="3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31"/>
      <c r="B856" s="1"/>
      <c r="C856" s="3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31"/>
      <c r="B857" s="1"/>
      <c r="C857" s="3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31"/>
      <c r="B858" s="1"/>
      <c r="C858" s="3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31"/>
      <c r="B859" s="1"/>
      <c r="C859" s="3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31"/>
      <c r="B860" s="1"/>
      <c r="C860" s="3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31"/>
      <c r="B861" s="1"/>
      <c r="C861" s="3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31"/>
      <c r="B862" s="1"/>
      <c r="C862" s="3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31"/>
      <c r="B863" s="1"/>
      <c r="C863" s="3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31"/>
      <c r="B864" s="1"/>
      <c r="C864" s="3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31"/>
      <c r="B865" s="1"/>
      <c r="C865" s="3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31"/>
      <c r="B866" s="1"/>
      <c r="C866" s="3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31"/>
      <c r="B867" s="1"/>
      <c r="C867" s="3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31"/>
      <c r="B868" s="1"/>
      <c r="C868" s="3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31"/>
      <c r="B869" s="1"/>
      <c r="C869" s="3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31"/>
      <c r="B870" s="1"/>
      <c r="C870" s="3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31"/>
      <c r="B871" s="1"/>
      <c r="C871" s="3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31"/>
      <c r="B872" s="1"/>
      <c r="C872" s="3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31"/>
      <c r="B873" s="1"/>
      <c r="C873" s="3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31"/>
      <c r="B874" s="1"/>
      <c r="C874" s="3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31"/>
      <c r="B875" s="1"/>
      <c r="C875" s="3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31"/>
      <c r="B876" s="1"/>
      <c r="C876" s="3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31"/>
      <c r="B877" s="1"/>
      <c r="C877" s="3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31"/>
      <c r="B878" s="1"/>
      <c r="C878" s="3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31"/>
      <c r="B879" s="1"/>
      <c r="C879" s="3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31"/>
      <c r="B880" s="1"/>
      <c r="C880" s="3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31"/>
      <c r="B881" s="1"/>
      <c r="C881" s="3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31"/>
      <c r="B882" s="1"/>
      <c r="C882" s="3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31"/>
      <c r="B883" s="1"/>
      <c r="C883" s="3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31"/>
      <c r="B884" s="1"/>
      <c r="C884" s="3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31"/>
      <c r="B885" s="1"/>
      <c r="C885" s="3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31"/>
      <c r="B886" s="1"/>
      <c r="C886" s="3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31"/>
      <c r="B887" s="1"/>
      <c r="C887" s="3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31"/>
      <c r="B888" s="1"/>
      <c r="C888" s="3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31"/>
      <c r="B889" s="1"/>
      <c r="C889" s="3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31"/>
      <c r="B890" s="1"/>
      <c r="C890" s="3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31"/>
      <c r="B891" s="1"/>
      <c r="C891" s="3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31"/>
      <c r="B892" s="1"/>
      <c r="C892" s="3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31"/>
      <c r="B893" s="1"/>
      <c r="C893" s="3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31"/>
      <c r="B894" s="1"/>
      <c r="C894" s="3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31"/>
      <c r="B895" s="1"/>
      <c r="C895" s="3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31"/>
      <c r="B896" s="1"/>
      <c r="C896" s="3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31"/>
      <c r="B897" s="1"/>
      <c r="C897" s="3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31"/>
      <c r="B898" s="1"/>
      <c r="C898" s="3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31"/>
      <c r="B899" s="1"/>
      <c r="C899" s="3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31"/>
      <c r="B900" s="1"/>
      <c r="C900" s="3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31"/>
      <c r="B901" s="1"/>
      <c r="C901" s="3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31"/>
      <c r="B902" s="1"/>
      <c r="C902" s="3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31"/>
      <c r="B903" s="1"/>
      <c r="C903" s="3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31"/>
      <c r="B904" s="1"/>
      <c r="C904" s="3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31"/>
      <c r="B905" s="1"/>
      <c r="C905" s="3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31"/>
      <c r="B906" s="1"/>
      <c r="C906" s="3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31"/>
      <c r="B907" s="1"/>
      <c r="C907" s="3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31"/>
      <c r="B908" s="1"/>
      <c r="C908" s="3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31"/>
      <c r="B909" s="1"/>
      <c r="C909" s="3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31"/>
      <c r="B910" s="1"/>
      <c r="C910" s="3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31"/>
      <c r="B911" s="1"/>
      <c r="C911" s="3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31"/>
      <c r="B912" s="1"/>
      <c r="C912" s="3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31"/>
      <c r="B913" s="1"/>
      <c r="C913" s="3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31"/>
      <c r="B914" s="1"/>
      <c r="C914" s="3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31"/>
      <c r="B915" s="1"/>
      <c r="C915" s="3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31"/>
      <c r="B916" s="1"/>
      <c r="C916" s="3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31"/>
      <c r="B917" s="1"/>
      <c r="C917" s="3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31"/>
      <c r="B918" s="1"/>
      <c r="C918" s="3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31"/>
      <c r="B919" s="1"/>
      <c r="C919" s="3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31"/>
      <c r="B920" s="1"/>
      <c r="C920" s="3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31"/>
      <c r="B921" s="1"/>
      <c r="C921" s="3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31"/>
      <c r="B922" s="1"/>
      <c r="C922" s="3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31"/>
      <c r="B923" s="1"/>
      <c r="C923" s="3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31"/>
      <c r="B924" s="1"/>
      <c r="C924" s="3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31"/>
      <c r="B925" s="1"/>
      <c r="C925" s="3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31"/>
      <c r="B926" s="1"/>
      <c r="C926" s="3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31"/>
      <c r="B927" s="1"/>
      <c r="C927" s="3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31"/>
      <c r="B928" s="1"/>
      <c r="C928" s="3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31"/>
      <c r="B929" s="1"/>
      <c r="C929" s="3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31"/>
      <c r="B930" s="1"/>
      <c r="C930" s="3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31"/>
      <c r="B931" s="1"/>
      <c r="C931" s="3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31"/>
      <c r="B932" s="1"/>
      <c r="C932" s="3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31"/>
      <c r="B933" s="1"/>
      <c r="C933" s="3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31"/>
      <c r="B934" s="1"/>
      <c r="C934" s="3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31"/>
      <c r="B935" s="1"/>
      <c r="C935" s="3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31"/>
      <c r="B936" s="1"/>
      <c r="C936" s="3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31"/>
      <c r="B937" s="1"/>
      <c r="C937" s="3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31"/>
      <c r="B938" s="1"/>
      <c r="C938" s="3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31"/>
      <c r="B939" s="1"/>
      <c r="C939" s="3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31"/>
      <c r="B940" s="1"/>
      <c r="C940" s="3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31"/>
      <c r="B941" s="1"/>
      <c r="C941" s="3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31"/>
      <c r="B942" s="1"/>
      <c r="C942" s="3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31"/>
      <c r="B943" s="1"/>
      <c r="C943" s="3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31"/>
      <c r="B944" s="1"/>
      <c r="C944" s="3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31"/>
      <c r="B945" s="1"/>
      <c r="C945" s="3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31"/>
      <c r="B946" s="1"/>
      <c r="C946" s="3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31"/>
      <c r="B947" s="1"/>
      <c r="C947" s="3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31"/>
      <c r="B948" s="1"/>
      <c r="C948" s="3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31"/>
      <c r="B949" s="1"/>
      <c r="C949" s="3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31"/>
      <c r="B950" s="1"/>
      <c r="C950" s="3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31"/>
      <c r="B951" s="1"/>
      <c r="C951" s="3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31"/>
      <c r="B952" s="1"/>
      <c r="C952" s="3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31"/>
      <c r="B953" s="1"/>
      <c r="C953" s="3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31"/>
      <c r="B954" s="1"/>
      <c r="C954" s="3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31"/>
      <c r="B955" s="1"/>
      <c r="C955" s="3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31"/>
      <c r="B956" s="1"/>
      <c r="C956" s="3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31"/>
      <c r="B957" s="1"/>
      <c r="C957" s="3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31"/>
      <c r="B958" s="1"/>
      <c r="C958" s="3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31"/>
      <c r="B959" s="1"/>
      <c r="C959" s="3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31"/>
      <c r="B960" s="1"/>
      <c r="C960" s="3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31"/>
      <c r="B961" s="1"/>
      <c r="C961" s="3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31"/>
      <c r="B962" s="1"/>
      <c r="C962" s="3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31"/>
      <c r="B963" s="1"/>
      <c r="C963" s="3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31"/>
      <c r="B964" s="1"/>
      <c r="C964" s="3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31"/>
      <c r="B965" s="1"/>
      <c r="C965" s="3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31"/>
      <c r="B966" s="1"/>
      <c r="C966" s="3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31"/>
      <c r="B967" s="1"/>
      <c r="C967" s="3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31"/>
      <c r="B968" s="1"/>
      <c r="C968" s="3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31"/>
      <c r="B969" s="1"/>
      <c r="C969" s="3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31"/>
      <c r="B970" s="1"/>
      <c r="C970" s="3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31"/>
      <c r="B971" s="1"/>
      <c r="C971" s="3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31"/>
      <c r="B972" s="1"/>
      <c r="C972" s="3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31"/>
      <c r="B973" s="1"/>
      <c r="C973" s="3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31"/>
      <c r="B974" s="1"/>
      <c r="C974" s="3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31"/>
      <c r="B975" s="1"/>
      <c r="C975" s="3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31"/>
      <c r="B976" s="1"/>
      <c r="C976" s="3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31"/>
      <c r="B977" s="1"/>
      <c r="C977" s="3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31"/>
      <c r="B978" s="1"/>
      <c r="C978" s="3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31"/>
      <c r="B979" s="1"/>
      <c r="C979" s="3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31"/>
      <c r="B980" s="1"/>
      <c r="C980" s="3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31"/>
      <c r="B981" s="1"/>
      <c r="C981" s="3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31"/>
      <c r="B982" s="1"/>
      <c r="C982" s="3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31"/>
      <c r="B983" s="1"/>
      <c r="C983" s="3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31"/>
      <c r="B984" s="1"/>
      <c r="C984" s="3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31"/>
      <c r="B985" s="1"/>
      <c r="C985" s="3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31"/>
      <c r="B986" s="1"/>
      <c r="C986" s="3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31"/>
      <c r="B987" s="1"/>
      <c r="C987" s="3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31"/>
      <c r="B988" s="1"/>
      <c r="C988" s="3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31"/>
      <c r="B989" s="1"/>
      <c r="C989" s="3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31"/>
      <c r="B990" s="1"/>
      <c r="C990" s="3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31"/>
      <c r="B991" s="1"/>
      <c r="C991" s="3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31"/>
      <c r="B992" s="1"/>
      <c r="C992" s="3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31"/>
      <c r="B993" s="1"/>
      <c r="C993" s="3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31"/>
      <c r="B994" s="1"/>
      <c r="C994" s="3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31"/>
      <c r="B995" s="1"/>
      <c r="C995" s="3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31"/>
      <c r="B996" s="1"/>
      <c r="C996" s="3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31"/>
      <c r="B997" s="1"/>
      <c r="C997" s="3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31"/>
      <c r="B998" s="1"/>
      <c r="C998" s="3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31"/>
      <c r="B999" s="1"/>
      <c r="C999" s="3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31"/>
      <c r="B1000" s="1"/>
      <c r="C1000" s="3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3:C3"/>
  </mergeCells>
  <conditionalFormatting sqref="C5">
    <cfRule type="cellIs" dxfId="0" priority="1" operator="greaterThanOrEqual">
      <formula>1</formula>
    </cfRule>
  </conditionalFormatting>
  <conditionalFormatting sqref="C5">
    <cfRule type="cellIs" dxfId="1" priority="2" operator="lessThan">
      <formula>1</formula>
    </cfRule>
  </conditionalFormatting>
  <conditionalFormatting sqref="C9">
    <cfRule type="cellIs" dxfId="2" priority="3" operator="lessThan">
      <formula>300000</formula>
    </cfRule>
  </conditionalFormatting>
  <printOptions/>
  <pageMargins bottom="0.75" footer="0.0" header="0.0" left="0.45" right="0.2" top="0.75"/>
  <pageSetup scale="90" orientation="portrait"/>
  <drawing r:id="rId1"/>
</worksheet>
</file>