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A0645C23-C452-4233-A3A8-1D9763C091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4" l="1"/>
  <c r="J73" i="4"/>
  <c r="E71" i="4"/>
  <c r="E70" i="4"/>
  <c r="E69" i="4"/>
  <c r="J68" i="4"/>
  <c r="E68" i="4"/>
  <c r="J67" i="4"/>
  <c r="E67" i="4"/>
  <c r="J66" i="4"/>
  <c r="E66" i="4"/>
  <c r="J65" i="4"/>
  <c r="J69" i="4" s="1"/>
  <c r="E65" i="4"/>
  <c r="E72" i="4" s="1"/>
  <c r="E60" i="4"/>
  <c r="J59" i="4"/>
  <c r="E59" i="4"/>
  <c r="J58" i="4"/>
  <c r="E58" i="4"/>
  <c r="J57" i="4"/>
  <c r="E57" i="4"/>
  <c r="J56" i="4"/>
  <c r="E56" i="4"/>
  <c r="E61" i="4" s="1"/>
  <c r="J52" i="4"/>
  <c r="J51" i="4"/>
  <c r="E51" i="4"/>
  <c r="J50" i="4"/>
  <c r="E50" i="4"/>
  <c r="J49" i="4"/>
  <c r="E49" i="4"/>
  <c r="J44" i="4"/>
  <c r="E44" i="4"/>
  <c r="J43" i="4"/>
  <c r="E43" i="4"/>
  <c r="J42" i="4"/>
  <c r="E42" i="4"/>
  <c r="J41" i="4"/>
  <c r="E41" i="4"/>
  <c r="E45" i="4" s="1"/>
  <c r="E36" i="4"/>
  <c r="J35" i="4"/>
  <c r="E35" i="4"/>
  <c r="J34" i="4"/>
  <c r="E34" i="4"/>
  <c r="J33" i="4"/>
  <c r="E33" i="4"/>
  <c r="J32" i="4"/>
  <c r="E32" i="4"/>
  <c r="J31" i="4"/>
  <c r="E31" i="4"/>
  <c r="J30" i="4"/>
  <c r="E30" i="4"/>
  <c r="D26" i="4"/>
  <c r="C26" i="4"/>
  <c r="E25" i="4"/>
  <c r="J24" i="4"/>
  <c r="E24" i="4"/>
  <c r="J23" i="4"/>
  <c r="E23" i="4"/>
  <c r="J22" i="4"/>
  <c r="E22" i="4"/>
  <c r="J21" i="4"/>
  <c r="E21" i="4"/>
  <c r="J20" i="4"/>
  <c r="E20" i="4"/>
  <c r="J19" i="4"/>
  <c r="E19" i="4"/>
  <c r="J18" i="4"/>
  <c r="E18" i="4"/>
  <c r="J17" i="4"/>
  <c r="E17" i="4"/>
  <c r="J16" i="4"/>
  <c r="E16" i="4"/>
  <c r="C12" i="4"/>
  <c r="C7" i="4"/>
  <c r="J45" i="4" l="1"/>
  <c r="J36" i="4"/>
  <c r="J25" i="4"/>
  <c r="E52" i="4"/>
  <c r="E37" i="4"/>
  <c r="H6" i="4"/>
  <c r="J77" i="4"/>
  <c r="E26" i="4"/>
  <c r="H4" i="4"/>
  <c r="H8" i="4" l="1"/>
</calcChain>
</file>

<file path=xl/sharedStrings.xml><?xml version="1.0" encoding="utf-8"?>
<sst xmlns="http://schemas.openxmlformats.org/spreadsheetml/2006/main" count="152" uniqueCount="86">
  <si>
    <t>Income 1</t>
  </si>
  <si>
    <t>Extra income</t>
  </si>
  <si>
    <t>Total monthly income</t>
  </si>
  <si>
    <t>Difference</t>
  </si>
  <si>
    <t>Electricity</t>
  </si>
  <si>
    <t>Gas</t>
  </si>
  <si>
    <t>Concerts</t>
  </si>
  <si>
    <t>Water and sewer</t>
  </si>
  <si>
    <t>Sporting events</t>
  </si>
  <si>
    <t>Live theater</t>
  </si>
  <si>
    <t>Waste removal</t>
  </si>
  <si>
    <t>Other</t>
  </si>
  <si>
    <t>Personal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</si>
  <si>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</si>
  <si>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</si>
  <si>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</si>
  <si>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</si>
  <si>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</si>
  <si>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</si>
  <si>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</si>
  <si>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</si>
  <si>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</si>
  <si>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</si>
  <si>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</si>
  <si>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</si>
  <si>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</si>
  <si>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</si>
  <si>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</si>
  <si>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</si>
  <si>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</si>
  <si>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</si>
  <si>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</si>
  <si>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</si>
  <si>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</si>
  <si>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</si>
  <si>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</si>
  <si>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</si>
  <si>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</si>
  <si>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</si>
  <si>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</si>
  <si>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</si>
  <si>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</si>
  <si>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</si>
  <si>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</si>
  <si>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</si>
  <si>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</si>
  <si>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Projected Monthly Income</t>
  </si>
  <si>
    <t>Actual Monthly Income</t>
  </si>
  <si>
    <t>Total Projected Cost</t>
  </si>
  <si>
    <t>Total Actual Cost</t>
  </si>
  <si>
    <t>Total Difference</t>
  </si>
  <si>
    <t>Housing</t>
  </si>
  <si>
    <t>Entertainment</t>
  </si>
  <si>
    <t>Projected
Cost</t>
  </si>
  <si>
    <t>Actual 
Cost</t>
  </si>
  <si>
    <t>Projected 
Cost</t>
  </si>
  <si>
    <t>0</t>
  </si>
  <si>
    <t>Transportation</t>
  </si>
  <si>
    <t>Loans</t>
  </si>
  <si>
    <t>Taxes</t>
  </si>
  <si>
    <t>Pets</t>
  </si>
  <si>
    <t>Savings or Investments</t>
  </si>
  <si>
    <t>Gifts and Donations</t>
  </si>
  <si>
    <t>Legal</t>
  </si>
  <si>
    <t>Personal Care</t>
  </si>
  <si>
    <r>
      <t xml:space="preserve">Projected Balance
</t>
    </r>
    <r>
      <rPr>
        <sz val="14"/>
        <color theme="1" tint="0.24994659260841701"/>
        <rFont val="Calibri"/>
        <family val="2"/>
        <scheme val="minor"/>
      </rPr>
      <t>(Projected income minus expenses)</t>
    </r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</si>
  <si>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</si>
  <si>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</si>
  <si>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Cell Phone</t>
  </si>
  <si>
    <t>Cable/Internet</t>
  </si>
  <si>
    <t>House Supplies</t>
  </si>
  <si>
    <t>Repairs / Tools</t>
  </si>
  <si>
    <t>TV Streaming</t>
  </si>
  <si>
    <t>Music Streaming</t>
  </si>
  <si>
    <t>Movie Theater</t>
  </si>
  <si>
    <t>Car Payment</t>
  </si>
  <si>
    <t>Auto Insurance</t>
  </si>
  <si>
    <t>Uber/Lyft</t>
  </si>
  <si>
    <t>Dutch Bros.</t>
  </si>
  <si>
    <t>Dental</t>
  </si>
  <si>
    <t>Decorations/Furniture</t>
  </si>
  <si>
    <t>Income 1 (job)</t>
  </si>
  <si>
    <t>Extra income (government)</t>
  </si>
  <si>
    <t>Rent</t>
  </si>
  <si>
    <t>Renter</t>
  </si>
  <si>
    <r>
      <t xml:space="preserve">Personal Monthly Budget </t>
    </r>
    <r>
      <rPr>
        <b/>
        <sz val="36"/>
        <color rgb="FFFF0000"/>
        <rFont val="Calibri"/>
        <family val="2"/>
        <scheme val="major"/>
      </rPr>
      <t>(ENTER MONTH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</si>
</sst>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3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b/>
      <sz val="36"/>
      <color rgb="FFFF0000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8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8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0691854609822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8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/>
      </bottom>
      <diagonal/>
    </border>
    <border>
      <left/>
      <right/>
      <top style="thin">
        <color indexed="64"/>
      </top>
      <bottom style="thin">
        <color theme="8"/>
      </bottom>
      <diagonal/>
    </border>
    <border>
      <left/>
      <right style="thin">
        <color indexed="64"/>
      </right>
      <top style="thin">
        <color indexed="64"/>
      </top>
      <bottom style="thin">
        <color theme="8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06918546098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8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Border="1"/>
    <xf numFmtId="164" fontId="8" fillId="2" borderId="0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left" vertical="center" indent="1"/>
    </xf>
    <xf numFmtId="164" fontId="8" fillId="2" borderId="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indent="1"/>
    </xf>
    <xf numFmtId="164" fontId="11" fillId="2" borderId="0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0" fontId="6" fillId="0" borderId="0" xfId="0" applyFont="1" applyBorder="1"/>
    <xf numFmtId="164" fontId="11" fillId="2" borderId="8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22" fillId="2" borderId="0" xfId="1" applyFont="1" applyFill="1" applyBorder="1"/>
    <xf numFmtId="0" fontId="0" fillId="0" borderId="0" xfId="0" applyFont="1"/>
    <xf numFmtId="0" fontId="0" fillId="0" borderId="0" xfId="2" applyFont="1" applyBorder="1" applyAlignment="1">
      <alignment vertical="center" wrapText="1"/>
    </xf>
    <xf numFmtId="0" fontId="0" fillId="0" borderId="0" xfId="2" applyFont="1" applyBorder="1" applyAlignment="1">
      <alignment vertical="center"/>
    </xf>
    <xf numFmtId="0" fontId="0" fillId="0" borderId="0" xfId="2" applyFont="1" applyBorder="1" applyAlignment="1">
      <alignment horizontal="left" vertical="center"/>
    </xf>
    <xf numFmtId="8" fontId="24" fillId="0" borderId="0" xfId="0" applyNumberFormat="1" applyFont="1" applyAlignment="1">
      <alignment vertical="center"/>
    </xf>
    <xf numFmtId="0" fontId="18" fillId="2" borderId="0" xfId="2" applyFont="1" applyFill="1" applyBorder="1" applyAlignment="1">
      <alignment vertical="center"/>
    </xf>
    <xf numFmtId="8" fontId="25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14" fillId="2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Border="1"/>
    <xf numFmtId="0" fontId="28" fillId="0" borderId="0" xfId="0" applyFont="1"/>
    <xf numFmtId="0" fontId="8" fillId="0" borderId="0" xfId="0" applyFont="1" applyAlignment="1">
      <alignment horizontal="center"/>
    </xf>
    <xf numFmtId="0" fontId="11" fillId="2" borderId="14" xfId="2" applyFont="1" applyFill="1" applyBorder="1" applyAlignment="1">
      <alignment horizontal="left" vertical="center" indent="1"/>
    </xf>
    <xf numFmtId="8" fontId="11" fillId="2" borderId="15" xfId="0" applyNumberFormat="1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left" vertical="center" indent="1"/>
    </xf>
    <xf numFmtId="8" fontId="11" fillId="2" borderId="17" xfId="0" applyNumberFormat="1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left" vertical="center" indent="1"/>
    </xf>
    <xf numFmtId="8" fontId="12" fillId="3" borderId="19" xfId="0" applyNumberFormat="1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left" vertical="center" indent="1"/>
    </xf>
    <xf numFmtId="8" fontId="11" fillId="2" borderId="21" xfId="0" applyNumberFormat="1" applyFont="1" applyFill="1" applyBorder="1" applyAlignment="1">
      <alignment horizontal="center" vertical="center"/>
    </xf>
    <xf numFmtId="0" fontId="30" fillId="2" borderId="22" xfId="2" applyFont="1" applyFill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24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9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 indent="1"/>
    </xf>
    <xf numFmtId="164" fontId="11" fillId="2" borderId="28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 indent="1"/>
    </xf>
    <xf numFmtId="164" fontId="11" fillId="2" borderId="30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 indent="1"/>
    </xf>
    <xf numFmtId="164" fontId="11" fillId="2" borderId="32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left" vertical="center" indent="1"/>
    </xf>
    <xf numFmtId="164" fontId="18" fillId="3" borderId="34" xfId="0" applyNumberFormat="1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indent="1"/>
    </xf>
    <xf numFmtId="0" fontId="19" fillId="0" borderId="24" xfId="0" applyFont="1" applyBorder="1" applyAlignment="1">
      <alignment horizontal="left" vertical="center" indent="1"/>
    </xf>
    <xf numFmtId="0" fontId="10" fillId="2" borderId="25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164" fontId="11" fillId="2" borderId="21" xfId="0" applyNumberFormat="1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 indent="1"/>
    </xf>
    <xf numFmtId="164" fontId="21" fillId="3" borderId="39" xfId="0" applyNumberFormat="1" applyFont="1" applyFill="1" applyBorder="1" applyAlignment="1">
      <alignment horizontal="center" vertical="center"/>
    </xf>
    <xf numFmtId="164" fontId="12" fillId="3" borderId="40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indent="1"/>
    </xf>
    <xf numFmtId="164" fontId="8" fillId="3" borderId="44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left" vertical="center" indent="1"/>
    </xf>
    <xf numFmtId="0" fontId="9" fillId="2" borderId="37" xfId="0" applyFont="1" applyFill="1" applyBorder="1" applyAlignment="1">
      <alignment horizontal="center" vertical="center"/>
    </xf>
    <xf numFmtId="164" fontId="11" fillId="3" borderId="44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left" vertical="center" indent="1"/>
    </xf>
    <xf numFmtId="164" fontId="11" fillId="3" borderId="39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indent="1"/>
    </xf>
    <xf numFmtId="164" fontId="11" fillId="2" borderId="17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40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left" vertical="center" indent="1"/>
    </xf>
    <xf numFmtId="164" fontId="11" fillId="2" borderId="46" xfId="0" applyNumberFormat="1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left" vertical="center" indent="1"/>
    </xf>
    <xf numFmtId="164" fontId="11" fillId="3" borderId="48" xfId="0" applyNumberFormat="1" applyFont="1" applyFill="1" applyBorder="1" applyAlignment="1">
      <alignment horizontal="center" vertical="center"/>
    </xf>
    <xf numFmtId="164" fontId="12" fillId="3" borderId="49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 indent="1"/>
    </xf>
    <xf numFmtId="0" fontId="23" fillId="4" borderId="0" xfId="2" applyFont="1" applyFill="1" applyBorder="1" applyAlignment="1">
      <alignment horizontal="left" vertical="center" wrapText="1" indent="1"/>
    </xf>
    <xf numFmtId="8" fontId="9" fillId="4" borderId="0" xfId="0" applyNumberFormat="1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vertical="center"/>
    </xf>
    <xf numFmtId="0" fontId="19" fillId="2" borderId="42" xfId="0" applyFont="1" applyFill="1" applyBorder="1" applyAlignment="1">
      <alignment vertical="center"/>
    </xf>
    <xf numFmtId="0" fontId="19" fillId="2" borderId="43" xfId="0" applyFont="1" applyFill="1" applyBorder="1" applyAlignment="1">
      <alignment vertical="center"/>
    </xf>
    <xf numFmtId="0" fontId="30" fillId="2" borderId="41" xfId="0" applyFont="1" applyFill="1" applyBorder="1" applyAlignment="1">
      <alignment horizontal="left" vertical="center" indent="1"/>
    </xf>
    <xf numFmtId="0" fontId="19" fillId="2" borderId="42" xfId="0" applyFont="1" applyFill="1" applyBorder="1" applyAlignment="1">
      <alignment horizontal="left" vertical="center" indent="1"/>
    </xf>
    <xf numFmtId="0" fontId="19" fillId="2" borderId="43" xfId="0" applyFont="1" applyFill="1" applyBorder="1" applyAlignment="1">
      <alignment horizontal="left" vertical="center" indent="1"/>
    </xf>
    <xf numFmtId="0" fontId="23" fillId="6" borderId="0" xfId="2" applyFont="1" applyFill="1" applyBorder="1" applyAlignment="1">
      <alignment horizontal="left" vertical="center" wrapText="1" indent="1"/>
    </xf>
    <xf numFmtId="8" fontId="17" fillId="6" borderId="0" xfId="0" applyNumberFormat="1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left" vertical="center" wrapText="1" indent="1"/>
    </xf>
    <xf numFmtId="8" fontId="17" fillId="5" borderId="0" xfId="0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left" vertical="center" indent="1"/>
    </xf>
    <xf numFmtId="0" fontId="19" fillId="0" borderId="42" xfId="0" applyFont="1" applyBorder="1" applyAlignment="1">
      <alignment horizontal="left" vertical="center" indent="1"/>
    </xf>
    <xf numFmtId="0" fontId="19" fillId="0" borderId="43" xfId="0" applyFon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left" vertical="center" indent="11"/>
    </xf>
    <xf numFmtId="0" fontId="30" fillId="2" borderId="12" xfId="3" applyFont="1" applyFill="1" applyBorder="1" applyAlignment="1">
      <alignment horizontal="left" vertical="center" indent="1"/>
    </xf>
    <xf numFmtId="0" fontId="31" fillId="2" borderId="13" xfId="3" applyFont="1" applyFill="1" applyBorder="1" applyAlignment="1">
      <alignment horizontal="left" vertical="center" indent="1"/>
    </xf>
    <xf numFmtId="0" fontId="23" fillId="7" borderId="0" xfId="2" applyFont="1" applyFill="1" applyBorder="1" applyAlignment="1">
      <alignment horizontal="left" vertical="center" wrapText="1" indent="1"/>
    </xf>
    <xf numFmtId="8" fontId="17" fillId="7" borderId="0" xfId="0" applyNumberFormat="1" applyFont="1" applyFill="1" applyBorder="1" applyAlignment="1">
      <alignment horizontal="center" vertical="center"/>
    </xf>
    <xf numFmtId="0" fontId="23" fillId="9" borderId="0" xfId="2" applyFont="1" applyFill="1" applyBorder="1" applyAlignment="1">
      <alignment horizontal="left" vertical="center" wrapText="1" indent="1"/>
    </xf>
    <xf numFmtId="8" fontId="17" fillId="9" borderId="0" xfId="0" applyNumberFormat="1" applyFont="1" applyFill="1" applyBorder="1" applyAlignment="1">
      <alignment horizontal="center" vertical="center"/>
    </xf>
    <xf numFmtId="0" fontId="23" fillId="8" borderId="0" xfId="2" applyFont="1" applyFill="1" applyBorder="1" applyAlignment="1">
      <alignment horizontal="left" vertical="center" wrapText="1" indent="1"/>
    </xf>
    <xf numFmtId="8" fontId="9" fillId="8" borderId="0" xfId="0" applyNumberFormat="1" applyFont="1" applyFill="1" applyBorder="1" applyAlignment="1">
      <alignment horizontal="center" vertical="center"/>
    </xf>
    <xf numFmtId="0" fontId="19" fillId="2" borderId="13" xfId="3" applyFont="1" applyFill="1" applyBorder="1" applyAlignment="1">
      <alignment horizontal="left" vertical="center" indent="1"/>
    </xf>
    <xf numFmtId="0" fontId="30" fillId="0" borderId="42" xfId="0" applyFont="1" applyBorder="1" applyAlignment="1">
      <alignment horizontal="left" vertical="center" indent="1"/>
    </xf>
    <xf numFmtId="0" fontId="30" fillId="0" borderId="43" xfId="0" applyFont="1" applyBorder="1" applyAlignment="1">
      <alignment horizontal="left" vertical="center" indent="1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indexed="64"/>
        </right>
        <top style="thin">
          <color theme="0" tint="-0.14993743705557422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3743705557422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3743705557422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0691854609822"/>
        </right>
        <top style="thin">
          <color theme="0" tint="-0.14993743705557422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2F2F2"/>
        </patternFill>
      </fill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2F2F2"/>
        </patternFill>
      </fill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rgb="FF595959"/>
        <name val="Calibri"/>
        <scheme val="none"/>
      </font>
      <fill>
        <patternFill patternType="solid">
          <fgColor rgb="FF000000"/>
          <bgColor rgb="FFF2F2F2"/>
        </patternFill>
      </fill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2F2F2"/>
        </patternFill>
      </fill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37437055574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2F2F2"/>
        </patternFill>
      </fill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>
          <fgColor rgb="FF000000"/>
          <bgColor rgb="FFFFFFFF"/>
        </patternFill>
      </fill>
    </dxf>
    <dxf>
      <border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2F2F2"/>
        </patternFill>
      </fill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06918546098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6795556505021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top style="thin">
          <color rgb="FF5B9BD5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alignment horizontal="left" vertical="center" textRotation="0" indent="1" justifyLastLine="0" shrinkToFit="0" readingOrder="0"/>
    </dxf>
    <dxf>
      <border>
        <bottom style="thin">
          <color rgb="FFD9D9D9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indexed="64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>
        <left style="thin">
          <color theme="0" tint="-0.1499374370555742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theme="0" tint="-0.14993743705557422"/>
        </right>
        <top style="thin">
          <color theme="0" tint="-0.14996795556505021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>
        <left/>
        <right style="thin">
          <color theme="0" tint="-0.14993743705557422"/>
        </right>
      </border>
    </dxf>
    <dxf>
      <border>
        <top style="thin">
          <color rgb="FFD9D9D9"/>
        </top>
      </border>
    </dxf>
    <dxf>
      <font>
        <strike val="0"/>
        <outline val="0"/>
        <shadow val="0"/>
        <u val="none"/>
        <vertAlign val="baseline"/>
        <sz val="12"/>
        <color rgb="FF404040"/>
        <name val="Calibri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rgb="FFD9D9D9"/>
        </left>
        <right style="thin">
          <color rgb="FFD9D9D9"/>
        </right>
        <top/>
        <bottom/>
      </border>
    </dxf>
    <dxf>
      <border diagonalUp="0" diagonalDown="0">
        <left/>
        <right/>
        <top style="thin">
          <color rgb="FF5B9BD5"/>
        </top>
        <bottom style="thin">
          <color rgb="FFD9D9D9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595959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0" indent="1" justifyLastLine="0" shrinkToFit="0" readingOrder="0"/>
    </dxf>
    <dxf>
      <border>
        <bottom style="thin">
          <color rgb="FFD9D9D9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1034B2-001D-44A6-9C45-04D4A6A6E90A}" name="Housing142" displayName="Housing142" ref="B15:E26" totalsRowCount="1" headerRowDxfId="162" dataDxfId="160" totalsRowDxfId="158" headerRowBorderDxfId="161" tableBorderDxfId="159" totalsRowBorderDxfId="157">
  <tableColumns count="4">
    <tableColumn id="1" xr3:uid="{EB15F43F-F976-4B19-B1EC-6B2C306FB8FB}" name="0" totalsRowLabel="Subtotal" dataDxfId="156" totalsRowDxfId="155"/>
    <tableColumn id="2" xr3:uid="{AB32EFBA-6676-4CDA-8ED6-ABCA99C3F301}" name="Projected_x000a_Cost" totalsRowFunction="sum" dataDxfId="154" totalsRowDxfId="153"/>
    <tableColumn id="3" xr3:uid="{4DC69420-96F1-4AB1-ACA9-87DC6C9068B9}" name="Actual _x000a_Cost" totalsRowFunction="sum" dataDxfId="152" totalsRowDxfId="151"/>
    <tableColumn id="4" xr3:uid="{7D6A1BCA-C796-401F-89DF-412ACAAD636A}" name="Difference" totalsRowFunction="sum" dataDxfId="150" totalsRowDxfId="149">
      <calculatedColumnFormula>Housing142[[#This Row],[Projected
Cost]]-Housing142[[#This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1794BF1-16BE-4E25-90A6-AD4CE412E568}" name="Pets2311" displayName="Pets2311" ref="B55:E61" totalsRowCount="1" headerRowDxfId="38" dataDxfId="36" totalsRowDxfId="35" headerRowBorderDxfId="37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15679801-73D2-4257-B3AA-7ACCD14600FB}" name="0" totalsRowLabel="Subtotal" dataDxfId="33" totalsRowDxfId="32"/>
    <tableColumn id="2" xr3:uid="{563C3BBC-09AF-4B72-ACE7-A3CC9A58E39D}" name="Projected _x000a_Cost" dataDxfId="31" totalsRowDxfId="30"/>
    <tableColumn id="3" xr3:uid="{49E15E16-1426-4ADE-A263-8117CD59714C}" name="Actual _x000a_Cost" dataDxfId="29" totalsRowDxfId="28"/>
    <tableColumn id="4" xr3:uid="{E351AB82-896A-4762-95B2-141E78A26CF3}" name="Difference" totalsRowFunction="sum" dataDxfId="27" totalsRowDxfId="26">
      <calculatedColumnFormula>Pets2311[[#This Row],[Projected 
Cost]]-Pets2311[[#This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7D95C1F-DFFE-4450-8154-8857A2A91792}" name="Legal2412" displayName="Legal2412" ref="G64:J69" totalsRowCount="1" headerRowDxfId="25" dataDxfId="23" totalsRowDxfId="22" headerRowBorderDxfId="24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C13AC25A-A664-4847-9B7D-64D823A17229}" name="LEGAL" totalsRowLabel="Subtotal" dataDxfId="20" totalsRowDxfId="19"/>
    <tableColumn id="2" xr3:uid="{6048C071-739D-48AC-80E1-1703BC54430F}" name="Projected _x000a_Cost" dataDxfId="18" totalsRowDxfId="17"/>
    <tableColumn id="3" xr3:uid="{A573333F-53C2-407E-93E4-A75AF863E02D}" name="Actual _x000a_Cost" dataDxfId="16" totalsRowDxfId="15"/>
    <tableColumn id="4" xr3:uid="{AB6C924C-8B85-4931-B361-F915FC3F85DC}" name="Difference" totalsRowFunction="sum" dataDxfId="14" totalsRowDxfId="13">
      <calculatedColumnFormula>Legal2412[[#This Row],[Projected 
Cost]]-Legal2412[[#This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02162AE-6D8C-4D41-8D08-359AE15A9D44}" name="PersonalCare2513" displayName="PersonalCare2513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5DD51B59-634D-41B1-81F4-E1233EB03DC7}" name="0" totalsRowLabel="Subtotal" dataDxfId="7" totalsRowDxfId="6"/>
    <tableColumn id="2" xr3:uid="{C588E5F6-34C3-4454-9499-7D5559BE8157}" name="Projected _x000a_Cost" dataDxfId="5" totalsRowDxfId="4"/>
    <tableColumn id="3" xr3:uid="{088A66A2-AF15-41B1-906B-551D2210F959}" name="Actual _x000a_Cost" dataDxfId="3" totalsRowDxfId="2"/>
    <tableColumn id="4" xr3:uid="{D47CF2A6-E3E1-4244-A90C-4375B5407EED}" name="Difference" totalsRowFunction="sum" dataDxfId="1" totalsRowDxfId="0">
      <calculatedColumnFormula>PersonalCare2513[[#This Row],[Projected 
Cost]]-PersonalCare2513[[#This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B74D9C-800C-4170-A00F-0B3D628C3C87}" name="Entertainment153" displayName="Entertainment153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E6FD125B-C9B3-489B-9FEF-672A4523E212}" name="0" totalsRowLabel="Subtotal" dataDxfId="142" totalsRowDxfId="141"/>
    <tableColumn id="2" xr3:uid="{EAEC66B5-B50A-415F-A9C8-32D53494D3AE}" name="Projected _x000a_Cost" dataDxfId="140" totalsRowDxfId="139"/>
    <tableColumn id="3" xr3:uid="{173BA39A-325F-4C1B-8928-2FC370AC20E0}" name="Actual _x000a_Cost" dataDxfId="138" totalsRowDxfId="137"/>
    <tableColumn id="4" xr3:uid="{CD263544-A1CD-4607-BD9A-7A46C495EBC4}" name="Difference" totalsRowFunction="sum" dataDxfId="136" totalsRowDxfId="135">
      <calculatedColumnFormula>Entertainment153[[#This Row],[Projected 
Cost]]-Entertainment153[[#This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C3A13B-27E1-4173-8228-45F9E527BB8A}" name="Loans164" displayName="Loans164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E488C4EB-C716-4404-A3E0-4C67DF0E8D59}" name="0" totalsRowLabel="Subtotal" dataDxfId="128" totalsRowDxfId="127"/>
    <tableColumn id="2" xr3:uid="{32EEE4A3-349E-4962-B008-CE3309DA83C5}" name="Projected _x000a_Cost" dataDxfId="126" totalsRowDxfId="125"/>
    <tableColumn id="3" xr3:uid="{CE84ECE0-3E0B-4C16-9EF7-21480D0D3F29}" name="Actual _x000a_Cost" dataDxfId="124" totalsRowDxfId="123"/>
    <tableColumn id="4" xr3:uid="{42A7FB96-6C70-4D5F-96D1-D5C7FE71FF81}" name="Difference" totalsRowFunction="sum" dataDxfId="122" totalsRowDxfId="121">
      <calculatedColumnFormula>Loans164[[#This Row],[Projected 
Cost]]-Loans164[[#This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2440FC-22F6-49F4-83B9-5228782AA2AF}" name="Transportation175" displayName="Transportation175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CF09B330-49BB-45D3-80C8-C422DFC6891B}" name="0" totalsRowLabel="Subtotal" dataDxfId="114" totalsRowDxfId="113"/>
    <tableColumn id="2" xr3:uid="{CD5D53BE-1EF1-4A9A-B1BC-BEF6D89340A0}" name="Projected _x000a_Cost" dataDxfId="112" totalsRowDxfId="111"/>
    <tableColumn id="3" xr3:uid="{CCC21031-B076-4C00-8AD2-0B8B56C03662}" name="Actual _x000a_Cost" dataDxfId="110" totalsRowDxfId="109"/>
    <tableColumn id="4" xr3:uid="{925EB8E8-EBFD-4706-ABCB-3AAE06CD542C}" name="Difference" totalsRowFunction="sum" dataDxfId="108" totalsRowDxfId="107">
      <calculatedColumnFormula>Transportation175[[#This Row],[Projected 
Cost]]-Transportation175[[#This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F46460-3EC7-4E5A-A2F9-6F89ECC44200}" name="Insurance186" displayName="Insurance186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AD5AF027-4A34-4886-99C6-9A302CBA9602}" name="0" totalsRowLabel="Subtotal" dataDxfId="100" totalsRowDxfId="99"/>
    <tableColumn id="2" xr3:uid="{F75DD03D-6258-42D6-8907-E12F2E2986DF}" name="Projected _x000a_Cost" dataDxfId="98" totalsRowDxfId="97"/>
    <tableColumn id="3" xr3:uid="{457D068C-689D-4153-9555-70AAD523695B}" name="Actual _x000a_Cost" dataDxfId="96" totalsRowDxfId="95"/>
    <tableColumn id="4" xr3:uid="{26844EB5-EF33-438A-AEB2-0EF59D21E407}" name="Difference" totalsRowFunction="sum" dataDxfId="94" totalsRowDxfId="93">
      <calculatedColumnFormula>Insurance186[[#This Row],[Projected 
Cost]]-Insurance186[[#This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F00F0-8887-412A-94D0-0D60E3700208}" name="Taxes197" displayName="Taxes197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C49338E3-8A61-43CF-A978-DA519CA1B612}" name="0" totalsRowLabel="Subtotal" dataDxfId="86" totalsRowDxfId="85"/>
    <tableColumn id="2" xr3:uid="{B2ED6ADF-4180-41A2-A19A-8CD0448E4747}" name="Projected _x000a_Cost" dataDxfId="84" totalsRowDxfId="83"/>
    <tableColumn id="3" xr3:uid="{279B5439-8735-4FFE-9DF6-9C6733AB33D4}" name="Actual _x000a_Cost" dataDxfId="82" totalsRowDxfId="81"/>
    <tableColumn id="4" xr3:uid="{A57E1781-CA5D-41F9-9488-2247E0EA5071}" name="Difference" totalsRowFunction="sum" dataDxfId="80" totalsRowDxfId="79">
      <calculatedColumnFormula>Taxes197[[#This Row],[Projected 
Cost]]-Taxes197[[#This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AC3A74F-66ED-4268-856D-6669566FCD47}" name="Savings208" displayName="Savings208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352FF511-8D98-4DE3-A854-D81B30B3F055}" name="0" totalsRowLabel="Subtotal" dataDxfId="73" totalsRowDxfId="72"/>
    <tableColumn id="2" xr3:uid="{9579064E-8F2B-417D-BF9F-A0DCDF5CA7FA}" name="Projected _x000a_Cost" dataDxfId="71" totalsRowDxfId="70"/>
    <tableColumn id="3" xr3:uid="{B07C7219-17A7-452A-9465-7269D8B72363}" name="Actual _x000a_Cost" dataDxfId="69" totalsRowDxfId="68"/>
    <tableColumn id="4" xr3:uid="{2A96EF01-00AC-4A55-972C-4176FAAE9E9C}" name="Difference" totalsRowFunction="sum" dataDxfId="67" totalsRowDxfId="66">
      <calculatedColumnFormula>Savings208[[#This Row],[Projected 
Cost]]-Savings208[[#This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7A6B9D-245B-4C24-997A-9EFE33CC3958}" name="Food219" displayName="Food219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EC4E22F2-5C1E-4DD8-BDF0-21FE1E1AF0BA}" name="0" totalsRowLabel="Subtotal" dataDxfId="59" totalsRowDxfId="58"/>
    <tableColumn id="2" xr3:uid="{823F2B09-8F38-4332-AAD5-B903EA48AE14}" name="Projected _x000a_Cost" dataDxfId="57" totalsRowDxfId="56"/>
    <tableColumn id="3" xr3:uid="{7A48BBE5-2FB3-4A25-AB56-1E31E680369A}" name="Actual _x000a_Cost" dataDxfId="55" totalsRowDxfId="54"/>
    <tableColumn id="4" xr3:uid="{39ECC019-4045-4F30-B13F-2958AB42E3F0}" name="Difference" totalsRowFunction="sum" dataDxfId="53" totalsRowDxfId="52">
      <calculatedColumnFormula>Food219[[#This Row],[Projected 
Cost]]-Food219[[#This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BB94FD8-F19C-482D-A6B0-E3A56CCBD939}" name="Gifts2210" displayName="Gifts2210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A2EC8969-702D-4B55-B792-1E6774C4A47C}" name="0" totalsRowLabel="Subtotal" dataDxfId="46" totalsRowDxfId="45"/>
    <tableColumn id="2" xr3:uid="{04716950-1F32-4FF8-AA0F-15CB7ADD5809}" name="Projected _x000a_Cost" dataDxfId="44" totalsRowDxfId="43"/>
    <tableColumn id="3" xr3:uid="{10B3F50A-304B-4A92-9F36-25B5037307D5}" name="Actual _x000a_Cost" dataDxfId="42" totalsRowDxfId="41"/>
    <tableColumn id="4" xr3:uid="{B8B51FBE-3351-4B03-8ED2-E9C743143111}" name="Difference" totalsRowFunction="sum" dataDxfId="40" totalsRowDxfId="39">
      <calculatedColumnFormula>Gifts2210[[#This Row],[Projected 
Cost]]-Gifts2210[[#This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9D03-4D81-46A1-94B3-4C0EDF8E840E}">
  <sheetPr>
    <tabColor theme="4"/>
    <pageSetUpPr autoPageBreaks="0" fitToPage="1"/>
  </sheetPr>
  <dimension ref="A1:K81"/>
  <sheetViews>
    <sheetView showGridLines="0" tabSelected="1" topLeftCell="A73" zoomScaleNormal="100" zoomScaleSheetLayoutView="30" workbookViewId="0">
      <selection activeCell="D8" sqref="D8"/>
    </sheetView>
  </sheetViews>
  <sheetFormatPr defaultColWidth="8.88671875" defaultRowHeight="13.8" x14ac:dyDescent="0.3"/>
  <cols>
    <col min="1" max="1" width="1.44140625" style="4" customWidth="1"/>
    <col min="2" max="2" width="30.6640625" style="30" customWidth="1"/>
    <col min="3" max="5" width="20.6640625" style="30" customWidth="1"/>
    <col min="6" max="6" width="15.6640625" style="30" customWidth="1"/>
    <col min="7" max="7" width="30.6640625" style="30" customWidth="1"/>
    <col min="8" max="10" width="20.6640625" style="30" customWidth="1"/>
    <col min="11" max="11" width="2.6640625" style="30" customWidth="1"/>
    <col min="12" max="16384" width="8.88671875" style="30"/>
  </cols>
  <sheetData>
    <row r="1" spans="1:11" s="1" customFormat="1" ht="19.95" customHeight="1" x14ac:dyDescent="0.3">
      <c r="A1" s="3"/>
    </row>
    <row r="2" spans="1:11" s="1" customFormat="1" ht="94.95" customHeight="1" x14ac:dyDescent="0.55000000000000004">
      <c r="A2" s="7"/>
      <c r="B2" s="115" t="s">
        <v>85</v>
      </c>
      <c r="C2" s="115"/>
      <c r="D2" s="115"/>
      <c r="E2" s="115"/>
      <c r="F2" s="115"/>
      <c r="G2" s="115"/>
      <c r="H2" s="115"/>
      <c r="I2" s="29"/>
      <c r="J2" s="29"/>
    </row>
    <row r="3" spans="1:11" ht="15" customHeight="1" x14ac:dyDescent="0.3"/>
    <row r="4" spans="1:11" ht="30" customHeight="1" x14ac:dyDescent="0.3">
      <c r="B4" s="116" t="s">
        <v>46</v>
      </c>
      <c r="C4" s="117"/>
      <c r="D4" s="31"/>
      <c r="E4" s="118" t="s">
        <v>65</v>
      </c>
      <c r="F4" s="118"/>
      <c r="G4" s="118"/>
      <c r="H4" s="119">
        <f>C7-J73</f>
        <v>0</v>
      </c>
    </row>
    <row r="5" spans="1:11" ht="30" customHeight="1" x14ac:dyDescent="0.3">
      <c r="B5" s="46" t="s">
        <v>81</v>
      </c>
      <c r="C5" s="47">
        <v>0</v>
      </c>
      <c r="E5" s="118"/>
      <c r="F5" s="118"/>
      <c r="G5" s="118"/>
      <c r="H5" s="119"/>
      <c r="I5" s="32"/>
    </row>
    <row r="6" spans="1:11" ht="30" customHeight="1" x14ac:dyDescent="0.3">
      <c r="B6" s="48" t="s">
        <v>82</v>
      </c>
      <c r="C6" s="49">
        <v>0</v>
      </c>
      <c r="E6" s="120" t="s">
        <v>66</v>
      </c>
      <c r="F6" s="120"/>
      <c r="G6" s="120"/>
      <c r="H6" s="121">
        <f>C12-J75</f>
        <v>0</v>
      </c>
      <c r="I6" s="32"/>
    </row>
    <row r="7" spans="1:11" ht="30" customHeight="1" x14ac:dyDescent="0.3">
      <c r="B7" s="50" t="s">
        <v>2</v>
      </c>
      <c r="C7" s="51">
        <f>SUM(C5:C6)</f>
        <v>0</v>
      </c>
      <c r="E7" s="120"/>
      <c r="F7" s="120"/>
      <c r="G7" s="120"/>
      <c r="H7" s="121"/>
      <c r="I7" s="32"/>
    </row>
    <row r="8" spans="1:11" ht="30" customHeight="1" x14ac:dyDescent="0.3">
      <c r="E8" s="122" t="s">
        <v>67</v>
      </c>
      <c r="F8" s="122"/>
      <c r="G8" s="122"/>
      <c r="H8" s="123">
        <f>H6-H4</f>
        <v>0</v>
      </c>
      <c r="I8" s="32"/>
    </row>
    <row r="9" spans="1:11" ht="30" customHeight="1" x14ac:dyDescent="0.3">
      <c r="B9" s="116" t="s">
        <v>47</v>
      </c>
      <c r="C9" s="124"/>
      <c r="D9" s="31"/>
      <c r="E9" s="122"/>
      <c r="F9" s="122"/>
      <c r="G9" s="122"/>
      <c r="H9" s="123"/>
      <c r="I9" s="33"/>
    </row>
    <row r="10" spans="1:11" ht="30" customHeight="1" x14ac:dyDescent="0.3">
      <c r="B10" s="48" t="s">
        <v>0</v>
      </c>
      <c r="C10" s="49">
        <v>0</v>
      </c>
      <c r="I10" s="32"/>
    </row>
    <row r="11" spans="1:11" ht="30" customHeight="1" x14ac:dyDescent="0.3">
      <c r="B11" s="52" t="s">
        <v>1</v>
      </c>
      <c r="C11" s="53">
        <v>0</v>
      </c>
      <c r="E11" s="32"/>
      <c r="H11" s="34"/>
      <c r="I11" s="32"/>
    </row>
    <row r="12" spans="1:11" ht="30" customHeight="1" x14ac:dyDescent="0.3">
      <c r="B12" s="50" t="s">
        <v>2</v>
      </c>
      <c r="C12" s="51">
        <f>SUM(C10:C11)</f>
        <v>0</v>
      </c>
    </row>
    <row r="13" spans="1:11" ht="37.950000000000003" customHeight="1" x14ac:dyDescent="0.3">
      <c r="B13" s="35"/>
      <c r="C13" s="36"/>
    </row>
    <row r="14" spans="1:11" s="2" customFormat="1" ht="30" customHeight="1" x14ac:dyDescent="0.5">
      <c r="A14" s="41"/>
      <c r="B14" s="54" t="s">
        <v>51</v>
      </c>
      <c r="C14" s="55"/>
      <c r="D14" s="56"/>
      <c r="E14" s="57"/>
      <c r="F14" s="25"/>
      <c r="G14" s="69" t="s">
        <v>52</v>
      </c>
      <c r="H14" s="55"/>
      <c r="I14" s="55"/>
      <c r="J14" s="70"/>
      <c r="K14" s="25"/>
    </row>
    <row r="15" spans="1:11" ht="48" customHeight="1" x14ac:dyDescent="0.3">
      <c r="B15" s="58" t="s">
        <v>56</v>
      </c>
      <c r="C15" s="10" t="s">
        <v>53</v>
      </c>
      <c r="D15" s="10" t="s">
        <v>54</v>
      </c>
      <c r="E15" s="59" t="s">
        <v>3</v>
      </c>
      <c r="F15" s="8"/>
      <c r="G15" s="71" t="s">
        <v>56</v>
      </c>
      <c r="H15" s="10" t="s">
        <v>55</v>
      </c>
      <c r="I15" s="10" t="s">
        <v>54</v>
      </c>
      <c r="J15" s="59" t="s">
        <v>3</v>
      </c>
      <c r="K15" s="37"/>
    </row>
    <row r="16" spans="1:11" ht="30" customHeight="1" x14ac:dyDescent="0.3">
      <c r="B16" s="60" t="s">
        <v>83</v>
      </c>
      <c r="C16" s="26">
        <v>0</v>
      </c>
      <c r="D16" s="26">
        <v>0</v>
      </c>
      <c r="E16" s="61">
        <f>Housing142[[#This Row],[Projected
Cost]]-Housing142[[#This Row],[Actual 
Cost]]</f>
        <v>0</v>
      </c>
      <c r="F16" s="8"/>
      <c r="G16" s="72" t="s">
        <v>72</v>
      </c>
      <c r="H16" s="23">
        <v>0</v>
      </c>
      <c r="I16" s="23">
        <v>0</v>
      </c>
      <c r="J16" s="73">
        <f>Entertainment153[[#This Row],[Projected 
Cost]]-Entertainment153[[#This Row],[Actual 
Cost]]</f>
        <v>0</v>
      </c>
      <c r="K16" s="37"/>
    </row>
    <row r="17" spans="1:11" ht="30" customHeight="1" x14ac:dyDescent="0.3">
      <c r="B17" s="62" t="s">
        <v>68</v>
      </c>
      <c r="C17" s="27">
        <v>0</v>
      </c>
      <c r="D17" s="27">
        <v>0</v>
      </c>
      <c r="E17" s="63">
        <f>Housing142[[#This Row],[Projected
Cost]]-Housing142[[#This Row],[Actual 
Cost]]</f>
        <v>0</v>
      </c>
      <c r="F17" s="8"/>
      <c r="G17" s="72" t="s">
        <v>73</v>
      </c>
      <c r="H17" s="23">
        <v>0</v>
      </c>
      <c r="I17" s="23">
        <v>0</v>
      </c>
      <c r="J17" s="73">
        <f>Entertainment153[[#This Row],[Projected 
Cost]]-Entertainment153[[#This Row],[Actual 
Cost]]</f>
        <v>0</v>
      </c>
      <c r="K17" s="37"/>
    </row>
    <row r="18" spans="1:11" ht="30" customHeight="1" x14ac:dyDescent="0.3">
      <c r="B18" s="62" t="s">
        <v>4</v>
      </c>
      <c r="C18" s="27">
        <v>0</v>
      </c>
      <c r="D18" s="27">
        <v>0</v>
      </c>
      <c r="E18" s="63">
        <f>Housing142[[#This Row],[Projected
Cost]]-Housing142[[#This Row],[Actual 
Cost]]</f>
        <v>0</v>
      </c>
      <c r="F18" s="8"/>
      <c r="G18" s="72" t="s">
        <v>74</v>
      </c>
      <c r="H18" s="23">
        <v>0</v>
      </c>
      <c r="I18" s="23">
        <v>0</v>
      </c>
      <c r="J18" s="73">
        <f>Entertainment153[[#This Row],[Projected 
Cost]]-Entertainment153[[#This Row],[Actual 
Cost]]</f>
        <v>0</v>
      </c>
      <c r="K18" s="37"/>
    </row>
    <row r="19" spans="1:11" ht="30" customHeight="1" x14ac:dyDescent="0.3">
      <c r="B19" s="62" t="s">
        <v>5</v>
      </c>
      <c r="C19" s="27">
        <v>0</v>
      </c>
      <c r="D19" s="27">
        <v>0</v>
      </c>
      <c r="E19" s="63">
        <f>Housing142[[#This Row],[Projected
Cost]]-Housing142[[#This Row],[Actual 
Cost]]</f>
        <v>0</v>
      </c>
      <c r="F19" s="8"/>
      <c r="G19" s="72" t="s">
        <v>6</v>
      </c>
      <c r="H19" s="23">
        <v>0</v>
      </c>
      <c r="I19" s="23">
        <v>0</v>
      </c>
      <c r="J19" s="73">
        <f>Entertainment153[[#This Row],[Projected 
Cost]]-Entertainment153[[#This Row],[Actual 
Cost]]</f>
        <v>0</v>
      </c>
      <c r="K19" s="37"/>
    </row>
    <row r="20" spans="1:11" ht="30" customHeight="1" x14ac:dyDescent="0.3">
      <c r="B20" s="62" t="s">
        <v>7</v>
      </c>
      <c r="C20" s="27">
        <v>0</v>
      </c>
      <c r="D20" s="27">
        <v>0</v>
      </c>
      <c r="E20" s="63">
        <f>Housing142[[#This Row],[Projected
Cost]]-Housing142[[#This Row],[Actual 
Cost]]</f>
        <v>0</v>
      </c>
      <c r="F20" s="8"/>
      <c r="G20" s="72" t="s">
        <v>8</v>
      </c>
      <c r="H20" s="23">
        <v>0</v>
      </c>
      <c r="I20" s="23">
        <v>0</v>
      </c>
      <c r="J20" s="73">
        <f>Entertainment153[[#This Row],[Projected 
Cost]]-Entertainment153[[#This Row],[Actual 
Cost]]</f>
        <v>0</v>
      </c>
      <c r="K20" s="37"/>
    </row>
    <row r="21" spans="1:11" ht="30" customHeight="1" x14ac:dyDescent="0.3">
      <c r="B21" s="62" t="s">
        <v>69</v>
      </c>
      <c r="C21" s="27">
        <v>0</v>
      </c>
      <c r="D21" s="27">
        <v>0</v>
      </c>
      <c r="E21" s="63">
        <f>Housing142[[#This Row],[Projected
Cost]]-Housing142[[#This Row],[Actual 
Cost]]</f>
        <v>0</v>
      </c>
      <c r="F21" s="8"/>
      <c r="G21" s="72" t="s">
        <v>9</v>
      </c>
      <c r="H21" s="23">
        <v>0</v>
      </c>
      <c r="I21" s="23">
        <v>0</v>
      </c>
      <c r="J21" s="73">
        <f>Entertainment153[[#This Row],[Projected 
Cost]]-Entertainment153[[#This Row],[Actual 
Cost]]</f>
        <v>0</v>
      </c>
      <c r="K21" s="37"/>
    </row>
    <row r="22" spans="1:11" ht="30" customHeight="1" x14ac:dyDescent="0.3">
      <c r="B22" s="62" t="s">
        <v>10</v>
      </c>
      <c r="C22" s="27">
        <v>0</v>
      </c>
      <c r="D22" s="27">
        <v>0</v>
      </c>
      <c r="E22" s="63">
        <f>Housing142[[#This Row],[Projected
Cost]]-Housing142[[#This Row],[Actual 
Cost]]</f>
        <v>0</v>
      </c>
      <c r="F22" s="8"/>
      <c r="G22" s="72" t="s">
        <v>11</v>
      </c>
      <c r="H22" s="23">
        <v>0</v>
      </c>
      <c r="I22" s="23">
        <v>0</v>
      </c>
      <c r="J22" s="73">
        <f>Entertainment153[[#This Row],[Projected 
Cost]]-Entertainment153[[#This Row],[Actual 
Cost]]</f>
        <v>0</v>
      </c>
      <c r="K22" s="37"/>
    </row>
    <row r="23" spans="1:11" ht="30" customHeight="1" x14ac:dyDescent="0.3">
      <c r="B23" s="62" t="s">
        <v>71</v>
      </c>
      <c r="C23" s="27">
        <v>0</v>
      </c>
      <c r="D23" s="27">
        <v>0</v>
      </c>
      <c r="E23" s="63">
        <f>Housing142[[#This Row],[Projected
Cost]]-Housing142[[#This Row],[Actual 
Cost]]</f>
        <v>0</v>
      </c>
      <c r="F23" s="8"/>
      <c r="G23" s="72" t="s">
        <v>11</v>
      </c>
      <c r="H23" s="23">
        <v>0</v>
      </c>
      <c r="I23" s="23">
        <v>0</v>
      </c>
      <c r="J23" s="73">
        <f>Entertainment153[[#This Row],[Projected 
Cost]]-Entertainment153[[#This Row],[Actual 
Cost]]</f>
        <v>0</v>
      </c>
      <c r="K23" s="37"/>
    </row>
    <row r="24" spans="1:11" ht="30" customHeight="1" x14ac:dyDescent="0.3">
      <c r="B24" s="62" t="s">
        <v>70</v>
      </c>
      <c r="C24" s="27">
        <v>0</v>
      </c>
      <c r="D24" s="27">
        <v>0</v>
      </c>
      <c r="E24" s="63">
        <f>Housing142[[#This Row],[Projected
Cost]]-Housing142[[#This Row],[Actual 
Cost]]</f>
        <v>0</v>
      </c>
      <c r="F24" s="8"/>
      <c r="G24" s="72" t="s">
        <v>11</v>
      </c>
      <c r="H24" s="23">
        <v>0</v>
      </c>
      <c r="I24" s="23">
        <v>0</v>
      </c>
      <c r="J24" s="73">
        <f>Entertainment153[[#This Row],[Projected 
Cost]]-Entertainment153[[#This Row],[Actual 
Cost]]</f>
        <v>0</v>
      </c>
      <c r="K24" s="37"/>
    </row>
    <row r="25" spans="1:11" ht="30" customHeight="1" x14ac:dyDescent="0.3">
      <c r="B25" s="64" t="s">
        <v>80</v>
      </c>
      <c r="C25" s="28">
        <v>0</v>
      </c>
      <c r="D25" s="28">
        <v>0</v>
      </c>
      <c r="E25" s="65">
        <f>Housing142[[#This Row],[Projected
Cost]]-Housing142[[#This Row],[Actual 
Cost]]</f>
        <v>0</v>
      </c>
      <c r="F25" s="8"/>
      <c r="G25" s="74" t="s">
        <v>45</v>
      </c>
      <c r="H25" s="75"/>
      <c r="I25" s="75"/>
      <c r="J25" s="76">
        <f>SUBTOTAL(109,Entertainment153[Difference])</f>
        <v>0</v>
      </c>
      <c r="K25" s="37"/>
    </row>
    <row r="26" spans="1:11" ht="18" x14ac:dyDescent="0.3">
      <c r="A26" s="21"/>
      <c r="B26" s="66" t="s">
        <v>45</v>
      </c>
      <c r="C26" s="67">
        <f>SUBTOTAL(109,Housing142[Projected
Cost])</f>
        <v>0</v>
      </c>
      <c r="D26" s="67">
        <f>SUBTOTAL(109,Housing142[Actual 
Cost])</f>
        <v>0</v>
      </c>
      <c r="E26" s="68">
        <f>SUBTOTAL(109,Housing142[Difference])</f>
        <v>0</v>
      </c>
      <c r="F26" s="8"/>
      <c r="G26" s="45"/>
      <c r="H26" s="45"/>
      <c r="I26" s="45"/>
      <c r="J26" s="45"/>
    </row>
    <row r="27" spans="1:11" ht="37.950000000000003" customHeight="1" x14ac:dyDescent="0.3">
      <c r="A27" s="21"/>
      <c r="B27" s="20"/>
      <c r="C27" s="12"/>
      <c r="D27" s="12"/>
      <c r="E27" s="12"/>
      <c r="F27" s="8"/>
      <c r="G27" s="45"/>
      <c r="H27" s="45"/>
      <c r="I27" s="45"/>
      <c r="J27" s="45"/>
    </row>
    <row r="28" spans="1:11" s="2" customFormat="1" ht="30" customHeight="1" x14ac:dyDescent="0.3">
      <c r="A28" s="42"/>
      <c r="B28" s="104" t="s">
        <v>57</v>
      </c>
      <c r="C28" s="105"/>
      <c r="D28" s="105"/>
      <c r="E28" s="106"/>
      <c r="F28" s="43"/>
      <c r="G28" s="111" t="s">
        <v>58</v>
      </c>
      <c r="H28" s="125"/>
      <c r="I28" s="125"/>
      <c r="J28" s="126"/>
    </row>
    <row r="29" spans="1:11" ht="48" customHeight="1" x14ac:dyDescent="0.3">
      <c r="B29" s="77" t="s">
        <v>56</v>
      </c>
      <c r="C29" s="10" t="s">
        <v>55</v>
      </c>
      <c r="D29" s="10" t="s">
        <v>54</v>
      </c>
      <c r="E29" s="59" t="s">
        <v>3</v>
      </c>
      <c r="F29" s="6"/>
      <c r="G29" s="81" t="s">
        <v>56</v>
      </c>
      <c r="H29" s="13" t="s">
        <v>55</v>
      </c>
      <c r="I29" s="13" t="s">
        <v>54</v>
      </c>
      <c r="J29" s="82" t="s">
        <v>3</v>
      </c>
    </row>
    <row r="30" spans="1:11" ht="30" customHeight="1" x14ac:dyDescent="0.3">
      <c r="B30" s="72" t="s">
        <v>75</v>
      </c>
      <c r="C30" s="23">
        <v>0</v>
      </c>
      <c r="D30" s="23">
        <v>0</v>
      </c>
      <c r="E30" s="73">
        <f>Transportation175[[#This Row],[Projected 
Cost]]-Transportation175[[#This Row],[Actual 
Cost]]</f>
        <v>0</v>
      </c>
      <c r="F30" s="6"/>
      <c r="G30" s="72" t="s">
        <v>12</v>
      </c>
      <c r="H30" s="23">
        <v>0</v>
      </c>
      <c r="I30" s="23">
        <v>0</v>
      </c>
      <c r="J30" s="73">
        <f>Loans164[[#This Row],[Projected 
Cost]]-Loans164[[#This Row],[Actual 
Cost]]</f>
        <v>0</v>
      </c>
    </row>
    <row r="31" spans="1:11" ht="30" customHeight="1" x14ac:dyDescent="0.3">
      <c r="B31" s="72" t="s">
        <v>14</v>
      </c>
      <c r="C31" s="23">
        <v>0</v>
      </c>
      <c r="D31" s="23">
        <v>0</v>
      </c>
      <c r="E31" s="73">
        <f>Transportation175[[#This Row],[Projected 
Cost]]-Transportation175[[#This Row],[Actual 
Cost]]</f>
        <v>0</v>
      </c>
      <c r="F31" s="6"/>
      <c r="G31" s="72" t="s">
        <v>13</v>
      </c>
      <c r="H31" s="23">
        <v>0</v>
      </c>
      <c r="I31" s="23">
        <v>0</v>
      </c>
      <c r="J31" s="73">
        <f>Loans164[[#This Row],[Projected 
Cost]]-Loans164[[#This Row],[Actual 
Cost]]</f>
        <v>0</v>
      </c>
    </row>
    <row r="32" spans="1:11" ht="30" customHeight="1" x14ac:dyDescent="0.3">
      <c r="B32" s="72" t="s">
        <v>76</v>
      </c>
      <c r="C32" s="23">
        <v>0</v>
      </c>
      <c r="D32" s="23">
        <v>0</v>
      </c>
      <c r="E32" s="73">
        <f>Transportation175[[#This Row],[Projected 
Cost]]-Transportation175[[#This Row],[Actual 
Cost]]</f>
        <v>0</v>
      </c>
      <c r="F32" s="6"/>
      <c r="G32" s="72" t="s">
        <v>15</v>
      </c>
      <c r="H32" s="23">
        <v>0</v>
      </c>
      <c r="I32" s="23">
        <v>0</v>
      </c>
      <c r="J32" s="73">
        <f>Loans164[[#This Row],[Projected 
Cost]]-Loans164[[#This Row],[Actual 
Cost]]</f>
        <v>0</v>
      </c>
    </row>
    <row r="33" spans="1:10" ht="30" customHeight="1" x14ac:dyDescent="0.3">
      <c r="B33" s="72" t="s">
        <v>17</v>
      </c>
      <c r="C33" s="23">
        <v>0</v>
      </c>
      <c r="D33" s="23">
        <v>0</v>
      </c>
      <c r="E33" s="73">
        <f>Transportation175[[#This Row],[Projected 
Cost]]-Transportation175[[#This Row],[Actual 
Cost]]</f>
        <v>0</v>
      </c>
      <c r="F33" s="6"/>
      <c r="G33" s="72" t="s">
        <v>15</v>
      </c>
      <c r="H33" s="23">
        <v>0</v>
      </c>
      <c r="I33" s="23">
        <v>0</v>
      </c>
      <c r="J33" s="73">
        <f>Loans164[[#This Row],[Projected 
Cost]]-Loans164[[#This Row],[Actual 
Cost]]</f>
        <v>0</v>
      </c>
    </row>
    <row r="34" spans="1:10" ht="30" customHeight="1" x14ac:dyDescent="0.3">
      <c r="B34" s="72" t="s">
        <v>18</v>
      </c>
      <c r="C34" s="23">
        <v>0</v>
      </c>
      <c r="D34" s="23">
        <v>0</v>
      </c>
      <c r="E34" s="73">
        <f>Transportation175[[#This Row],[Projected 
Cost]]-Transportation175[[#This Row],[Actual 
Cost]]</f>
        <v>0</v>
      </c>
      <c r="F34" s="6"/>
      <c r="G34" s="72" t="s">
        <v>15</v>
      </c>
      <c r="H34" s="23">
        <v>0</v>
      </c>
      <c r="I34" s="23">
        <v>0</v>
      </c>
      <c r="J34" s="73">
        <f>Loans164[[#This Row],[Projected 
Cost]]-Loans164[[#This Row],[Actual 
Cost]]</f>
        <v>0</v>
      </c>
    </row>
    <row r="35" spans="1:10" ht="30" customHeight="1" x14ac:dyDescent="0.3">
      <c r="B35" s="72" t="s">
        <v>19</v>
      </c>
      <c r="C35" s="23">
        <v>0</v>
      </c>
      <c r="D35" s="23">
        <v>0</v>
      </c>
      <c r="E35" s="73">
        <f>Transportation175[[#This Row],[Projected 
Cost]]-Transportation175[[#This Row],[Actual 
Cost]]</f>
        <v>0</v>
      </c>
      <c r="F35" s="6"/>
      <c r="G35" s="72" t="s">
        <v>11</v>
      </c>
      <c r="H35" s="23">
        <v>0</v>
      </c>
      <c r="I35" s="23">
        <v>0</v>
      </c>
      <c r="J35" s="73">
        <f>Loans164[[#This Row],[Projected 
Cost]]-Loans164[[#This Row],[Actual 
Cost]]</f>
        <v>0</v>
      </c>
    </row>
    <row r="36" spans="1:10" ht="30" customHeight="1" x14ac:dyDescent="0.3">
      <c r="B36" s="72" t="s">
        <v>77</v>
      </c>
      <c r="C36" s="23">
        <v>0</v>
      </c>
      <c r="D36" s="23">
        <v>0</v>
      </c>
      <c r="E36" s="73">
        <f>Transportation175[[#This Row],[Projected 
Cost]]-Transportation175[[#This Row],[Actual 
Cost]]</f>
        <v>0</v>
      </c>
      <c r="F36" s="6"/>
      <c r="G36" s="78" t="s">
        <v>45</v>
      </c>
      <c r="H36" s="79"/>
      <c r="I36" s="79"/>
      <c r="J36" s="80">
        <f>SUBTOTAL(109,Loans164[Difference])</f>
        <v>0</v>
      </c>
    </row>
    <row r="37" spans="1:10" ht="30" customHeight="1" x14ac:dyDescent="0.3">
      <c r="B37" s="78" t="s">
        <v>45</v>
      </c>
      <c r="C37" s="79"/>
      <c r="D37" s="79"/>
      <c r="E37" s="80">
        <f>SUBTOTAL(109,Transportation175[Difference])</f>
        <v>0</v>
      </c>
      <c r="F37" s="6"/>
      <c r="G37" s="20"/>
      <c r="H37" s="11"/>
      <c r="I37" s="11"/>
      <c r="J37" s="11"/>
    </row>
    <row r="38" spans="1:10" ht="37.950000000000003" customHeight="1" x14ac:dyDescent="0.3">
      <c r="B38" s="18"/>
      <c r="C38" s="9"/>
      <c r="D38" s="9"/>
      <c r="E38" s="12"/>
      <c r="F38" s="6"/>
      <c r="G38" s="114"/>
      <c r="H38" s="114"/>
      <c r="I38" s="114"/>
      <c r="J38" s="114"/>
    </row>
    <row r="39" spans="1:10" s="2" customFormat="1" ht="30" customHeight="1" x14ac:dyDescent="0.3">
      <c r="A39" s="42"/>
      <c r="B39" s="111" t="s">
        <v>16</v>
      </c>
      <c r="C39" s="112"/>
      <c r="D39" s="112"/>
      <c r="E39" s="113"/>
      <c r="F39" s="44"/>
      <c r="G39" s="111" t="s">
        <v>59</v>
      </c>
      <c r="H39" s="112"/>
      <c r="I39" s="112"/>
      <c r="J39" s="113"/>
    </row>
    <row r="40" spans="1:10" ht="48" customHeight="1" x14ac:dyDescent="0.3">
      <c r="B40" s="81" t="s">
        <v>56</v>
      </c>
      <c r="C40" s="13" t="s">
        <v>55</v>
      </c>
      <c r="D40" s="13" t="s">
        <v>54</v>
      </c>
      <c r="E40" s="82" t="s">
        <v>3</v>
      </c>
      <c r="F40" s="6"/>
      <c r="G40" s="71" t="s">
        <v>56</v>
      </c>
      <c r="H40" s="10" t="s">
        <v>55</v>
      </c>
      <c r="I40" s="10" t="s">
        <v>54</v>
      </c>
      <c r="J40" s="59" t="s">
        <v>3</v>
      </c>
    </row>
    <row r="41" spans="1:10" ht="30" customHeight="1" x14ac:dyDescent="0.3">
      <c r="B41" s="72" t="s">
        <v>84</v>
      </c>
      <c r="C41" s="23">
        <v>0</v>
      </c>
      <c r="D41" s="23">
        <v>0</v>
      </c>
      <c r="E41" s="73">
        <f>Insurance186[[#This Row],[Projected 
Cost]]-Insurance186[[#This Row],[Actual 
Cost]]</f>
        <v>0</v>
      </c>
      <c r="F41" s="6"/>
      <c r="G41" s="72" t="s">
        <v>20</v>
      </c>
      <c r="H41" s="23">
        <v>0</v>
      </c>
      <c r="I41" s="23">
        <v>0</v>
      </c>
      <c r="J41" s="73">
        <f>Taxes197[[#This Row],[Projected 
Cost]]-Taxes197[[#This Row],[Actual 
Cost]]</f>
        <v>0</v>
      </c>
    </row>
    <row r="42" spans="1:10" ht="30" customHeight="1" x14ac:dyDescent="0.3">
      <c r="B42" s="72" t="s">
        <v>23</v>
      </c>
      <c r="C42" s="23">
        <v>0</v>
      </c>
      <c r="D42" s="23">
        <v>0</v>
      </c>
      <c r="E42" s="73">
        <f>Insurance186[[#This Row],[Projected 
Cost]]-Insurance186[[#This Row],[Actual 
Cost]]</f>
        <v>0</v>
      </c>
      <c r="F42" s="6"/>
      <c r="G42" s="72" t="s">
        <v>21</v>
      </c>
      <c r="H42" s="23">
        <v>0</v>
      </c>
      <c r="I42" s="23">
        <v>0</v>
      </c>
      <c r="J42" s="73">
        <f>Taxes197[[#This Row],[Projected 
Cost]]-Taxes197[[#This Row],[Actual 
Cost]]</f>
        <v>0</v>
      </c>
    </row>
    <row r="43" spans="1:10" ht="30" customHeight="1" x14ac:dyDescent="0.3">
      <c r="B43" s="72" t="s">
        <v>24</v>
      </c>
      <c r="C43" s="23">
        <v>0</v>
      </c>
      <c r="D43" s="23">
        <v>0</v>
      </c>
      <c r="E43" s="73">
        <f>Insurance186[[#This Row],[Projected 
Cost]]-Insurance186[[#This Row],[Actual 
Cost]]</f>
        <v>0</v>
      </c>
      <c r="F43" s="6"/>
      <c r="G43" s="72" t="s">
        <v>22</v>
      </c>
      <c r="H43" s="23">
        <v>0</v>
      </c>
      <c r="I43" s="23">
        <v>0</v>
      </c>
      <c r="J43" s="73">
        <f>Taxes197[[#This Row],[Projected 
Cost]]-Taxes197[[#This Row],[Actual 
Cost]]</f>
        <v>0</v>
      </c>
    </row>
    <row r="44" spans="1:10" ht="30" customHeight="1" x14ac:dyDescent="0.3">
      <c r="B44" s="72" t="s">
        <v>79</v>
      </c>
      <c r="C44" s="23">
        <v>0</v>
      </c>
      <c r="D44" s="23">
        <v>0</v>
      </c>
      <c r="E44" s="73">
        <f>Insurance186[[#This Row],[Projected 
Cost]]-Insurance186[[#This Row],[Actual 
Cost]]</f>
        <v>0</v>
      </c>
      <c r="F44" s="6"/>
      <c r="G44" s="72" t="s">
        <v>11</v>
      </c>
      <c r="H44" s="23">
        <v>0</v>
      </c>
      <c r="I44" s="23">
        <v>0</v>
      </c>
      <c r="J44" s="73">
        <f>Taxes197[[#This Row],[Projected 
Cost]]-Taxes197[[#This Row],[Actual 
Cost]]</f>
        <v>0</v>
      </c>
    </row>
    <row r="45" spans="1:10" ht="30" customHeight="1" x14ac:dyDescent="0.3">
      <c r="B45" s="78" t="s">
        <v>45</v>
      </c>
      <c r="C45" s="83"/>
      <c r="D45" s="83"/>
      <c r="E45" s="80">
        <f>SUBTOTAL(109,Insurance186[Difference])</f>
        <v>0</v>
      </c>
      <c r="F45" s="6"/>
      <c r="G45" s="78" t="s">
        <v>45</v>
      </c>
      <c r="H45" s="79"/>
      <c r="I45" s="79"/>
      <c r="J45" s="80">
        <f>SUBTOTAL(109,Taxes197[Difference])</f>
        <v>0</v>
      </c>
    </row>
    <row r="46" spans="1:10" ht="37.950000000000003" customHeight="1" x14ac:dyDescent="0.3">
      <c r="B46" s="14"/>
      <c r="C46" s="15"/>
      <c r="D46" s="15"/>
      <c r="E46" s="16"/>
      <c r="F46" s="6"/>
      <c r="G46" s="45"/>
      <c r="H46" s="45"/>
      <c r="I46" s="45"/>
      <c r="J46" s="45"/>
    </row>
    <row r="47" spans="1:10" s="2" customFormat="1" ht="30" customHeight="1" x14ac:dyDescent="0.3">
      <c r="A47" s="42"/>
      <c r="B47" s="104" t="s">
        <v>31</v>
      </c>
      <c r="C47" s="105"/>
      <c r="D47" s="105"/>
      <c r="E47" s="106"/>
      <c r="F47" s="44"/>
      <c r="G47" s="111" t="s">
        <v>61</v>
      </c>
      <c r="H47" s="112"/>
      <c r="I47" s="112"/>
      <c r="J47" s="113"/>
    </row>
    <row r="48" spans="1:10" ht="49.95" customHeight="1" x14ac:dyDescent="0.3">
      <c r="B48" s="84" t="s">
        <v>56</v>
      </c>
      <c r="C48" s="10" t="s">
        <v>55</v>
      </c>
      <c r="D48" s="10" t="s">
        <v>54</v>
      </c>
      <c r="E48" s="59" t="s">
        <v>3</v>
      </c>
      <c r="F48" s="6"/>
      <c r="G48" s="71" t="s">
        <v>56</v>
      </c>
      <c r="H48" s="10" t="s">
        <v>55</v>
      </c>
      <c r="I48" s="10" t="s">
        <v>54</v>
      </c>
      <c r="J48" s="59" t="s">
        <v>3</v>
      </c>
    </row>
    <row r="49" spans="1:10" ht="30" customHeight="1" x14ac:dyDescent="0.3">
      <c r="B49" s="72" t="s">
        <v>27</v>
      </c>
      <c r="C49" s="23">
        <v>0</v>
      </c>
      <c r="D49" s="23">
        <v>0</v>
      </c>
      <c r="E49" s="73">
        <f>Food219[[#This Row],[Projected 
Cost]]-Food219[[#This Row],[Actual 
Cost]]</f>
        <v>0</v>
      </c>
      <c r="F49" s="6"/>
      <c r="G49" s="86" t="s">
        <v>25</v>
      </c>
      <c r="H49" s="22">
        <v>0</v>
      </c>
      <c r="I49" s="22">
        <v>0</v>
      </c>
      <c r="J49" s="87">
        <f>Savings208[[#This Row],[Projected 
Cost]]-Savings208[[#This Row],[Actual 
Cost]]</f>
        <v>0</v>
      </c>
    </row>
    <row r="50" spans="1:10" ht="30" customHeight="1" x14ac:dyDescent="0.3">
      <c r="B50" s="72" t="s">
        <v>28</v>
      </c>
      <c r="C50" s="23">
        <v>0</v>
      </c>
      <c r="D50" s="23">
        <v>0</v>
      </c>
      <c r="E50" s="73">
        <f>Food219[[#This Row],[Projected 
Cost]]-Food219[[#This Row],[Actual 
Cost]]</f>
        <v>0</v>
      </c>
      <c r="F50" s="6"/>
      <c r="G50" s="72" t="s">
        <v>26</v>
      </c>
      <c r="H50" s="23">
        <v>0</v>
      </c>
      <c r="I50" s="23">
        <v>0</v>
      </c>
      <c r="J50" s="73">
        <f>Savings208[[#This Row],[Projected 
Cost]]-Savings208[[#This Row],[Actual 
Cost]]</f>
        <v>0</v>
      </c>
    </row>
    <row r="51" spans="1:10" ht="30" customHeight="1" x14ac:dyDescent="0.3">
      <c r="B51" s="72" t="s">
        <v>78</v>
      </c>
      <c r="C51" s="23">
        <v>0</v>
      </c>
      <c r="D51" s="23">
        <v>0</v>
      </c>
      <c r="E51" s="73">
        <f>Food219[[#This Row],[Projected 
Cost]]-Food219[[#This Row],[Actual 
Cost]]</f>
        <v>0</v>
      </c>
      <c r="F51" s="6"/>
      <c r="G51" s="72" t="s">
        <v>11</v>
      </c>
      <c r="H51" s="23">
        <v>0</v>
      </c>
      <c r="I51" s="23">
        <v>0</v>
      </c>
      <c r="J51" s="73">
        <f>Savings208[[#This Row],[Projected 
Cost]]-Savings208[[#This Row],[Actual 
Cost]]</f>
        <v>0</v>
      </c>
    </row>
    <row r="52" spans="1:10" ht="30" customHeight="1" x14ac:dyDescent="0.3">
      <c r="B52" s="74" t="s">
        <v>45</v>
      </c>
      <c r="C52" s="85"/>
      <c r="D52" s="85"/>
      <c r="E52" s="76">
        <f>SUBTOTAL(109,Food219[Difference])</f>
        <v>0</v>
      </c>
      <c r="F52" s="6"/>
      <c r="G52" s="66" t="s">
        <v>45</v>
      </c>
      <c r="H52" s="88"/>
      <c r="I52" s="88"/>
      <c r="J52" s="89">
        <f>SUBTOTAL(109,Savings208[Difference])</f>
        <v>0</v>
      </c>
    </row>
    <row r="53" spans="1:10" ht="37.950000000000003" customHeight="1" x14ac:dyDescent="0.3">
      <c r="B53" s="38"/>
      <c r="C53" s="11"/>
      <c r="D53" s="11"/>
      <c r="E53" s="11"/>
      <c r="F53" s="6"/>
      <c r="G53" s="39"/>
      <c r="H53" s="5"/>
      <c r="I53" s="5"/>
      <c r="J53" s="5"/>
    </row>
    <row r="54" spans="1:10" s="2" customFormat="1" ht="30" customHeight="1" x14ac:dyDescent="0.3">
      <c r="A54" s="42"/>
      <c r="B54" s="104" t="s">
        <v>60</v>
      </c>
      <c r="C54" s="105"/>
      <c r="D54" s="105"/>
      <c r="E54" s="106"/>
      <c r="F54" s="44"/>
      <c r="G54" s="111" t="s">
        <v>62</v>
      </c>
      <c r="H54" s="112"/>
      <c r="I54" s="112"/>
      <c r="J54" s="113"/>
    </row>
    <row r="55" spans="1:10" ht="48" customHeight="1" x14ac:dyDescent="0.3">
      <c r="B55" s="90" t="s">
        <v>56</v>
      </c>
      <c r="C55" s="13" t="s">
        <v>55</v>
      </c>
      <c r="D55" s="13" t="s">
        <v>54</v>
      </c>
      <c r="E55" s="82" t="s">
        <v>3</v>
      </c>
      <c r="F55" s="6"/>
      <c r="G55" s="58" t="s">
        <v>56</v>
      </c>
      <c r="H55" s="10" t="s">
        <v>55</v>
      </c>
      <c r="I55" s="10" t="s">
        <v>54</v>
      </c>
      <c r="J55" s="59" t="s">
        <v>3</v>
      </c>
    </row>
    <row r="56" spans="1:10" ht="30" customHeight="1" x14ac:dyDescent="0.3">
      <c r="B56" s="86" t="s">
        <v>31</v>
      </c>
      <c r="C56" s="22">
        <v>0</v>
      </c>
      <c r="D56" s="22">
        <v>0</v>
      </c>
      <c r="E56" s="87">
        <f>Pets2311[[#This Row],[Projected 
Cost]]-Pets2311[[#This Row],[Actual 
Cost]]</f>
        <v>0</v>
      </c>
      <c r="F56" s="6"/>
      <c r="G56" s="86" t="s">
        <v>29</v>
      </c>
      <c r="H56" s="22">
        <v>0</v>
      </c>
      <c r="I56" s="22">
        <v>0</v>
      </c>
      <c r="J56" s="87">
        <f>Gifts2210[[#This Row],[Projected 
Cost]]-Gifts2210[[#This Row],[Actual 
Cost]]</f>
        <v>0</v>
      </c>
    </row>
    <row r="57" spans="1:10" ht="30" customHeight="1" x14ac:dyDescent="0.3">
      <c r="B57" s="72" t="s">
        <v>33</v>
      </c>
      <c r="C57" s="23">
        <v>0</v>
      </c>
      <c r="D57" s="23">
        <v>0</v>
      </c>
      <c r="E57" s="73">
        <f>Pets2311[[#This Row],[Projected 
Cost]]-Pets2311[[#This Row],[Actual 
Cost]]</f>
        <v>0</v>
      </c>
      <c r="F57" s="6"/>
      <c r="G57" s="72" t="s">
        <v>30</v>
      </c>
      <c r="H57" s="23">
        <v>0</v>
      </c>
      <c r="I57" s="23">
        <v>0</v>
      </c>
      <c r="J57" s="73">
        <f>Gifts2210[[#This Row],[Projected 
Cost]]-Gifts2210[[#This Row],[Actual 
Cost]]</f>
        <v>0</v>
      </c>
    </row>
    <row r="58" spans="1:10" ht="30" customHeight="1" x14ac:dyDescent="0.3">
      <c r="B58" s="72" t="s">
        <v>34</v>
      </c>
      <c r="C58" s="23">
        <v>0</v>
      </c>
      <c r="D58" s="23">
        <v>0</v>
      </c>
      <c r="E58" s="73">
        <f>Pets2311[[#This Row],[Projected 
Cost]]-Pets2311[[#This Row],[Actual 
Cost]]</f>
        <v>0</v>
      </c>
      <c r="F58" s="6"/>
      <c r="G58" s="72" t="s">
        <v>32</v>
      </c>
      <c r="H58" s="23">
        <v>0</v>
      </c>
      <c r="I58" s="23">
        <v>0</v>
      </c>
      <c r="J58" s="73">
        <f>Gifts2210[[#This Row],[Projected 
Cost]]-Gifts2210[[#This Row],[Actual 
Cost]]</f>
        <v>0</v>
      </c>
    </row>
    <row r="59" spans="1:10" ht="30" customHeight="1" x14ac:dyDescent="0.3">
      <c r="B59" s="72" t="s">
        <v>35</v>
      </c>
      <c r="C59" s="23">
        <v>0</v>
      </c>
      <c r="D59" s="23">
        <v>0</v>
      </c>
      <c r="E59" s="73">
        <f>Pets2311[[#This Row],[Projected 
Cost]]-Pets2311[[#This Row],[Actual 
Cost]]</f>
        <v>0</v>
      </c>
      <c r="F59" s="6"/>
      <c r="G59" s="74" t="s">
        <v>45</v>
      </c>
      <c r="H59" s="85"/>
      <c r="I59" s="85"/>
      <c r="J59" s="76">
        <f>SUBTOTAL(109,Gifts2210[Difference])</f>
        <v>0</v>
      </c>
    </row>
    <row r="60" spans="1:10" ht="30" customHeight="1" x14ac:dyDescent="0.3">
      <c r="B60" s="72" t="s">
        <v>11</v>
      </c>
      <c r="C60" s="23">
        <v>0</v>
      </c>
      <c r="D60" s="23">
        <v>0</v>
      </c>
      <c r="E60" s="73">
        <f>Pets2311[[#This Row],[Projected 
Cost]]-Pets2311[[#This Row],[Actual 
Cost]]</f>
        <v>0</v>
      </c>
      <c r="F60" s="6"/>
      <c r="G60" s="20"/>
      <c r="H60" s="9"/>
      <c r="I60" s="9"/>
      <c r="J60" s="12"/>
    </row>
    <row r="61" spans="1:10" ht="30" customHeight="1" x14ac:dyDescent="0.3">
      <c r="B61" s="74" t="s">
        <v>45</v>
      </c>
      <c r="C61" s="91"/>
      <c r="D61" s="91"/>
      <c r="E61" s="92">
        <f>SUBTOTAL(109,Pets2311[Difference])</f>
        <v>0</v>
      </c>
      <c r="F61" s="6"/>
      <c r="G61" s="20"/>
      <c r="H61" s="9"/>
      <c r="I61" s="9"/>
      <c r="J61" s="12"/>
    </row>
    <row r="62" spans="1:10" ht="37.950000000000003" customHeight="1" x14ac:dyDescent="0.3">
      <c r="B62" s="18"/>
      <c r="C62" s="19"/>
      <c r="D62" s="19"/>
      <c r="E62" s="19"/>
      <c r="F62" s="6"/>
      <c r="G62" s="17"/>
      <c r="H62" s="9"/>
      <c r="I62" s="9"/>
      <c r="J62" s="9"/>
    </row>
    <row r="63" spans="1:10" s="2" customFormat="1" ht="30" customHeight="1" x14ac:dyDescent="0.3">
      <c r="A63" s="42"/>
      <c r="B63" s="101" t="s">
        <v>64</v>
      </c>
      <c r="C63" s="102"/>
      <c r="D63" s="102"/>
      <c r="E63" s="103"/>
      <c r="F63" s="44"/>
      <c r="G63" s="104" t="s">
        <v>63</v>
      </c>
      <c r="H63" s="105"/>
      <c r="I63" s="105"/>
      <c r="J63" s="106"/>
    </row>
    <row r="64" spans="1:10" ht="48" customHeight="1" x14ac:dyDescent="0.3">
      <c r="B64" s="71" t="s">
        <v>56</v>
      </c>
      <c r="C64" s="10" t="s">
        <v>55</v>
      </c>
      <c r="D64" s="10" t="s">
        <v>54</v>
      </c>
      <c r="E64" s="59" t="s">
        <v>3</v>
      </c>
      <c r="F64" s="6"/>
      <c r="G64" s="98" t="s">
        <v>36</v>
      </c>
      <c r="H64" s="10" t="s">
        <v>55</v>
      </c>
      <c r="I64" s="10" t="s">
        <v>54</v>
      </c>
      <c r="J64" s="59" t="s">
        <v>3</v>
      </c>
    </row>
    <row r="65" spans="2:10" ht="30" customHeight="1" x14ac:dyDescent="0.3">
      <c r="B65" s="86" t="s">
        <v>33</v>
      </c>
      <c r="C65" s="22">
        <v>0</v>
      </c>
      <c r="D65" s="22">
        <v>0</v>
      </c>
      <c r="E65" s="87">
        <f>PersonalCare2513[[#This Row],[Projected 
Cost]]-PersonalCare2513[[#This Row],[Actual 
Cost]]</f>
        <v>0</v>
      </c>
      <c r="F65" s="6"/>
      <c r="G65" s="86" t="s">
        <v>37</v>
      </c>
      <c r="H65" s="22">
        <v>0</v>
      </c>
      <c r="I65" s="22">
        <v>0</v>
      </c>
      <c r="J65" s="87">
        <f>Legal2412[[#This Row],[Projected 
Cost]]-Legal2412[[#This Row],[Actual 
Cost]]</f>
        <v>0</v>
      </c>
    </row>
    <row r="66" spans="2:10" ht="30" customHeight="1" x14ac:dyDescent="0.3">
      <c r="B66" s="72" t="s">
        <v>40</v>
      </c>
      <c r="C66" s="23">
        <v>0</v>
      </c>
      <c r="D66" s="23">
        <v>0</v>
      </c>
      <c r="E66" s="73">
        <f>PersonalCare2513[[#This Row],[Projected 
Cost]]-PersonalCare2513[[#This Row],[Actual 
Cost]]</f>
        <v>0</v>
      </c>
      <c r="F66" s="6"/>
      <c r="G66" s="72" t="s">
        <v>38</v>
      </c>
      <c r="H66" s="23">
        <v>0</v>
      </c>
      <c r="I66" s="23">
        <v>0</v>
      </c>
      <c r="J66" s="73">
        <f>Legal2412[[#This Row],[Projected 
Cost]]-Legal2412[[#This Row],[Actual 
Cost]]</f>
        <v>0</v>
      </c>
    </row>
    <row r="67" spans="2:10" ht="30" customHeight="1" x14ac:dyDescent="0.3">
      <c r="B67" s="72" t="s">
        <v>41</v>
      </c>
      <c r="C67" s="23">
        <v>0</v>
      </c>
      <c r="D67" s="23">
        <v>0</v>
      </c>
      <c r="E67" s="73">
        <f>PersonalCare2513[[#This Row],[Projected 
Cost]]-PersonalCare2513[[#This Row],[Actual 
Cost]]</f>
        <v>0</v>
      </c>
      <c r="F67" s="6"/>
      <c r="G67" s="72" t="s">
        <v>39</v>
      </c>
      <c r="H67" s="23">
        <v>0</v>
      </c>
      <c r="I67" s="23">
        <v>0</v>
      </c>
      <c r="J67" s="73">
        <f>Legal2412[[#This Row],[Projected 
Cost]]-Legal2412[[#This Row],[Actual 
Cost]]</f>
        <v>0</v>
      </c>
    </row>
    <row r="68" spans="2:10" ht="30" customHeight="1" x14ac:dyDescent="0.3">
      <c r="B68" s="72" t="s">
        <v>42</v>
      </c>
      <c r="C68" s="23">
        <v>0</v>
      </c>
      <c r="D68" s="23">
        <v>0</v>
      </c>
      <c r="E68" s="73">
        <f>PersonalCare2513[[#This Row],[Projected 
Cost]]-PersonalCare2513[[#This Row],[Actual 
Cost]]</f>
        <v>0</v>
      </c>
      <c r="F68" s="6"/>
      <c r="G68" s="72" t="s">
        <v>11</v>
      </c>
      <c r="H68" s="23">
        <v>0</v>
      </c>
      <c r="I68" s="23">
        <v>0</v>
      </c>
      <c r="J68" s="73">
        <f>Legal2412[[#This Row],[Projected 
Cost]]-Legal2412[[#This Row],[Actual 
Cost]]</f>
        <v>0</v>
      </c>
    </row>
    <row r="69" spans="2:10" ht="30" customHeight="1" x14ac:dyDescent="0.3">
      <c r="B69" s="72" t="s">
        <v>43</v>
      </c>
      <c r="C69" s="23">
        <v>0</v>
      </c>
      <c r="D69" s="23">
        <v>0</v>
      </c>
      <c r="E69" s="73">
        <f>PersonalCare2513[[#This Row],[Projected 
Cost]]-PersonalCare2513[[#This Row],[Actual 
Cost]]</f>
        <v>0</v>
      </c>
      <c r="F69" s="6"/>
      <c r="G69" s="74" t="s">
        <v>45</v>
      </c>
      <c r="H69" s="85"/>
      <c r="I69" s="85"/>
      <c r="J69" s="76">
        <f>SUBTOTAL(109,Legal2412[Difference])</f>
        <v>0</v>
      </c>
    </row>
    <row r="70" spans="2:10" ht="30" customHeight="1" x14ac:dyDescent="0.3">
      <c r="B70" s="72" t="s">
        <v>44</v>
      </c>
      <c r="C70" s="23">
        <v>0</v>
      </c>
      <c r="D70" s="23">
        <v>0</v>
      </c>
      <c r="E70" s="73">
        <f>PersonalCare2513[[#This Row],[Projected 
Cost]]-PersonalCare2513[[#This Row],[Actual 
Cost]]</f>
        <v>0</v>
      </c>
      <c r="F70" s="6"/>
      <c r="G70" s="45"/>
      <c r="H70" s="45"/>
      <c r="I70" s="45"/>
      <c r="J70" s="45"/>
    </row>
    <row r="71" spans="2:10" ht="30" customHeight="1" x14ac:dyDescent="0.3">
      <c r="B71" s="93" t="s">
        <v>11</v>
      </c>
      <c r="C71" s="24">
        <v>0</v>
      </c>
      <c r="D71" s="24">
        <v>0</v>
      </c>
      <c r="E71" s="94">
        <f>PersonalCare2513[[#This Row],[Projected 
Cost]]-PersonalCare2513[[#This Row],[Actual 
Cost]]</f>
        <v>0</v>
      </c>
      <c r="F71" s="6"/>
      <c r="G71" s="45"/>
      <c r="H71" s="45"/>
      <c r="I71" s="45"/>
      <c r="J71" s="45"/>
    </row>
    <row r="72" spans="2:10" ht="30" customHeight="1" x14ac:dyDescent="0.3">
      <c r="B72" s="95" t="s">
        <v>45</v>
      </c>
      <c r="C72" s="96"/>
      <c r="D72" s="96"/>
      <c r="E72" s="97">
        <f>SUBTOTAL(109,PersonalCare2513[Difference])</f>
        <v>0</v>
      </c>
      <c r="F72" s="6"/>
      <c r="G72" s="45"/>
      <c r="H72" s="45"/>
      <c r="I72" s="45"/>
      <c r="J72" s="45"/>
    </row>
    <row r="73" spans="2:10" ht="30" customHeight="1" x14ac:dyDescent="0.3">
      <c r="B73" s="40"/>
      <c r="C73" s="40"/>
      <c r="D73" s="40"/>
      <c r="E73" s="40"/>
      <c r="F73" s="6"/>
      <c r="G73" s="107" t="s">
        <v>48</v>
      </c>
      <c r="H73" s="107"/>
      <c r="I73" s="107"/>
      <c r="J73" s="108">
        <f>SUBTOTAL(109,Housing142[Projected
Cost],Transportation175[Projected 
Cost],Insurance186[Projected 
Cost],Food219[Projected 
Cost],Pets2311[Projected 
Cost],PersonalCare2513[Projected 
Cost],Entertainment153[Projected 
Cost],Loans164[Projected 
Cost],Taxes197[Projected 
Cost],Savings208[Projected 
Cost],Gifts2210[Projected 
Cost],Legal2412[Projected 
Cost])</f>
        <v>0</v>
      </c>
    </row>
    <row r="74" spans="2:10" ht="30" customHeight="1" x14ac:dyDescent="0.3">
      <c r="F74" s="6"/>
      <c r="G74" s="107"/>
      <c r="H74" s="107"/>
      <c r="I74" s="107"/>
      <c r="J74" s="108"/>
    </row>
    <row r="75" spans="2:10" ht="30" customHeight="1" x14ac:dyDescent="0.3">
      <c r="F75" s="6"/>
      <c r="G75" s="109" t="s">
        <v>49</v>
      </c>
      <c r="H75" s="109"/>
      <c r="I75" s="109"/>
      <c r="J75" s="110">
        <f>SUBTOTAL(109,Housing142[Actual 
Cost],Transportation175[Actual 
Cost],Insurance186[Actual 
Cost],Food219[Actual 
Cost],Pets2311[Actual 
Cost],PersonalCare2513[Actual 
Cost],Entertainment153[Actual 
Cost],Loans164[Actual 
Cost],Taxes197[Actual 
Cost],Savings208[Actual 
Cost],Gifts2210[Actual 
Cost],Legal2412[Actual 
Cost])</f>
        <v>0</v>
      </c>
    </row>
    <row r="76" spans="2:10" ht="30" customHeight="1" x14ac:dyDescent="0.3">
      <c r="F76" s="6"/>
      <c r="G76" s="109"/>
      <c r="H76" s="109"/>
      <c r="I76" s="109"/>
      <c r="J76" s="110"/>
    </row>
    <row r="77" spans="2:10" ht="24.9" customHeight="1" x14ac:dyDescent="0.3">
      <c r="F77" s="6"/>
      <c r="G77" s="99" t="s">
        <v>50</v>
      </c>
      <c r="H77" s="99"/>
      <c r="I77" s="99"/>
      <c r="J77" s="100">
        <f>J73-J75</f>
        <v>0</v>
      </c>
    </row>
    <row r="78" spans="2:10" ht="24.9" customHeight="1" x14ac:dyDescent="0.3">
      <c r="F78" s="6"/>
      <c r="G78" s="99"/>
      <c r="H78" s="99"/>
      <c r="I78" s="99"/>
      <c r="J78" s="100"/>
    </row>
    <row r="79" spans="2:10" ht="24.9" customHeight="1" x14ac:dyDescent="0.3">
      <c r="F79" s="6"/>
    </row>
    <row r="80" spans="2:10" ht="24.9" customHeight="1" x14ac:dyDescent="0.3">
      <c r="F80" s="6"/>
    </row>
    <row r="81" spans="6:6" ht="24.9" customHeight="1" x14ac:dyDescent="0.3">
      <c r="F81" s="6"/>
    </row>
  </sheetData>
  <mergeCells count="26">
    <mergeCell ref="G77:I78"/>
    <mergeCell ref="J77:J78"/>
    <mergeCell ref="B63:E63"/>
    <mergeCell ref="G63:J63"/>
    <mergeCell ref="G73:I74"/>
    <mergeCell ref="J73:J74"/>
    <mergeCell ref="G75:I76"/>
    <mergeCell ref="J75:J76"/>
    <mergeCell ref="B39:E39"/>
    <mergeCell ref="G39:J39"/>
    <mergeCell ref="B47:E47"/>
    <mergeCell ref="G47:J47"/>
    <mergeCell ref="B54:E54"/>
    <mergeCell ref="G54:J54"/>
    <mergeCell ref="G38:J38"/>
    <mergeCell ref="B2:H2"/>
    <mergeCell ref="B4:C4"/>
    <mergeCell ref="E4:G5"/>
    <mergeCell ref="H4:H5"/>
    <mergeCell ref="E6:G7"/>
    <mergeCell ref="H6:H7"/>
    <mergeCell ref="E8:G9"/>
    <mergeCell ref="H8:H9"/>
    <mergeCell ref="B9:C9"/>
    <mergeCell ref="B28:E28"/>
    <mergeCell ref="G28:J28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A840846C-53F7-42FF-BCD4-DAAA82EFC62A}"/>
    <dataValidation allowBlank="1" showInputMessage="1" showErrorMessage="1" prompt="Title of this worksheet is in cell C2. Next instruction is in cell A4." sqref="A2" xr:uid="{F542C700-7C4E-4EDE-B0D9-E5F69BE0503F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86B78F86-03E2-4FB3-A554-054E22E2EF65}"/>
    <dataValidation allowBlank="1" showInputMessage="1" showErrorMessage="1" prompt="Projected Balance is auto calculated in cell H4, Actual Balance in H6, and Difference in H8. Next instruction is in cell A9." sqref="A7" xr:uid="{EC56B35E-8DBD-4B75-85AA-588AD767208E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0A6694-4472-43E4-B44D-A8B2FE619F83}"/>
    <dataValidation allowBlank="1" showInputMessage="1" showErrorMessage="1" prompt="Enter details in Housing table starting in cell at right and in Entertainment table starting in cell G14. Next instruction is in cell A27." sqref="A15" xr:uid="{247EAF6D-399C-4111-AB95-9CA97C63F074}"/>
    <dataValidation allowBlank="1" showInputMessage="1" showErrorMessage="1" prompt="Enter details in Transportation table starting in cell at right and in Loans table starting in cell G26. Next instruction is in cell A37." sqref="A30" xr:uid="{BEABBEE3-9EA7-4071-AAE5-330163BF8061}"/>
    <dataValidation allowBlank="1" showInputMessage="1" showErrorMessage="1" prompt="Enter details in Insurance table starting in cell at right and in Taxes table starting in cell G35. Next instruction is in cell A44." sqref="A42" xr:uid="{043440B9-6F4D-4EF7-B7FF-654123331D34}"/>
    <dataValidation allowBlank="1" showInputMessage="1" showErrorMessage="1" prompt="Enter details in Food table starting in cell at right and in Savings table starting in cell G42. Next instruction is in cell A50." sqref="A51" xr:uid="{32EE45A1-319B-4D88-8FCD-8AC473676DEB}"/>
    <dataValidation allowBlank="1" showInputMessage="1" showErrorMessage="1" prompt="Enter details in Pets table starting in cell at right and in Gifts table starting in cell G48. Next instruction is in cell A58." sqref="A59:A65" xr:uid="{B450FC58-03C6-428B-96B3-CE2987A9A0DB}"/>
    <dataValidation allowBlank="1" showInputMessage="1" showErrorMessage="1" prompt="Enter details in Personal Care table starting in cell at right and in Legal table starting in cell G54. Next instruction is in cell A61." sqref="A73" xr:uid="{46B4BD4B-BA6C-45B4-8303-60CADFB5B4B6}"/>
    <dataValidation allowBlank="1" showInputMessage="1" showErrorMessage="1" prompt="Total Projected Cost is auto calculated in cell J61, Total Actual Cost in J63, and Total Difference in J65." sqref="A76" xr:uid="{9EEB78BC-4BF4-4363-A794-BF907B9B0794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8E509-ED43-4A65-A6F5-A470BB43C0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38B32255-829E-4256-99CD-7E2F649A5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F2D2A0-7336-4B8B-AC44-03EBE7DA9A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2021-12-14T04:46:23Z</dcterms:created>
  <dcterms:modified xsi:type="dcterms:W3CDTF">2022-06-13T16:08:47Z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