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NW Ideas\NW Content\Bigger Brother\The Lean Exec Website\"/>
    </mc:Choice>
  </mc:AlternateContent>
  <xr:revisionPtr revIDLastSave="0" documentId="13_ncr:1_{3EB042A4-670A-4473-AA61-42AF99C3504D}" xr6:coauthVersionLast="46" xr6:coauthVersionMax="46" xr10:uidLastSave="{00000000-0000-0000-0000-000000000000}"/>
  <workbookProtection workbookAlgorithmName="SHA-512" workbookHashValue="l8KfNB57Vi/CS/OHlCn1mbyPvCWxVGbvGpjbaOYW5ZNaNIy7fnDGEPVIqdq/NZHJOXavBmKiBDEpTjbqnWgyhw==" workbookSaltValue="9MdeUR6TOU+R5+pwTO25vw==" workbookSpinCount="100000" lockStructure="1"/>
  <bookViews>
    <workbookView xWindow="-98" yWindow="-98" windowWidth="20715" windowHeight="13276" xr2:uid="{5C1C86A6-2A1E-4DC9-8B75-FEF571A83ADE}"/>
  </bookViews>
  <sheets>
    <sheet name="Calorie &amp; Macro Calculator (2)" sheetId="3" r:id="rId1"/>
  </sheets>
  <externalReferences>
    <externalReference r:id="rId2"/>
  </externalReferences>
  <definedNames>
    <definedName name="Macro">[1]Lkup_List!$A$2:$A$9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8" i="3" l="1"/>
  <c r="AI18" i="3" s="1"/>
  <c r="P18" i="3" s="1"/>
  <c r="AF18" i="3"/>
  <c r="AG18" i="3" s="1"/>
  <c r="N18" i="3" s="1"/>
  <c r="AD18" i="3"/>
  <c r="AE18" i="3" s="1"/>
  <c r="L18" i="3" s="1"/>
  <c r="Z18" i="3"/>
  <c r="AA18" i="3" s="1"/>
  <c r="H18" i="3" s="1"/>
  <c r="X18" i="3"/>
  <c r="Y18" i="3" s="1"/>
  <c r="F18" i="3" s="1"/>
  <c r="V18" i="3"/>
  <c r="W18" i="3" s="1"/>
  <c r="D18" i="3" s="1"/>
  <c r="AH16" i="3"/>
  <c r="AI16" i="3" s="1"/>
  <c r="P16" i="3" s="1"/>
  <c r="AF16" i="3"/>
  <c r="AG16" i="3" s="1"/>
  <c r="N16" i="3" s="1"/>
  <c r="AD16" i="3"/>
  <c r="AE16" i="3" s="1"/>
  <c r="L16" i="3" s="1"/>
  <c r="Z16" i="3"/>
  <c r="AA16" i="3" s="1"/>
  <c r="H16" i="3" s="1"/>
  <c r="X16" i="3"/>
  <c r="Y16" i="3" s="1"/>
  <c r="F16" i="3" s="1"/>
  <c r="V16" i="3"/>
  <c r="W16" i="3" s="1"/>
  <c r="D16" i="3" s="1"/>
  <c r="AG15" i="3"/>
  <c r="AI15" i="3" s="1"/>
  <c r="P15" i="3" s="1"/>
  <c r="Y15" i="3"/>
  <c r="E18" i="3" l="1"/>
  <c r="M18" i="3"/>
  <c r="K16" i="3"/>
  <c r="E16" i="3"/>
  <c r="Y17" i="3"/>
  <c r="X17" i="3" s="1"/>
  <c r="E17" i="3" s="1"/>
  <c r="G16" i="3"/>
  <c r="C18" i="3"/>
  <c r="K18" i="3"/>
  <c r="C16" i="3"/>
  <c r="O16" i="3"/>
  <c r="G18" i="3"/>
  <c r="M16" i="3"/>
  <c r="O18" i="3"/>
  <c r="AE15" i="3"/>
  <c r="L15" i="3" s="1"/>
  <c r="W15" i="3"/>
  <c r="D15" i="3" s="1"/>
  <c r="N15" i="3"/>
  <c r="AG17" i="3"/>
  <c r="AA15" i="3"/>
  <c r="H15" i="3" s="1"/>
  <c r="F15" i="3"/>
  <c r="AI17" i="3"/>
  <c r="AE17" i="3" l="1"/>
  <c r="F17" i="3"/>
  <c r="W17" i="3"/>
  <c r="D17" i="3" s="1"/>
  <c r="AH17" i="3"/>
  <c r="O17" i="3" s="1"/>
  <c r="P17" i="3"/>
  <c r="AD17" i="3"/>
  <c r="K17" i="3" s="1"/>
  <c r="L17" i="3"/>
  <c r="AA17" i="3"/>
  <c r="AF17" i="3"/>
  <c r="M17" i="3" s="1"/>
  <c r="N17" i="3"/>
  <c r="V17" i="3" l="1"/>
  <c r="C17" i="3" s="1"/>
  <c r="Z17" i="3"/>
  <c r="G17" i="3" s="1"/>
  <c r="H17" i="3"/>
</calcChain>
</file>

<file path=xl/sharedStrings.xml><?xml version="1.0" encoding="utf-8"?>
<sst xmlns="http://schemas.openxmlformats.org/spreadsheetml/2006/main" count="77" uniqueCount="32">
  <si>
    <t xml:space="preserve">Progressive Athletic Performance - Macronutrient &amp; Calories Calculator </t>
  </si>
  <si>
    <t>ENTER YOUR STATS</t>
  </si>
  <si>
    <t>MALE</t>
  </si>
  <si>
    <t>FEMALE</t>
  </si>
  <si>
    <t xml:space="preserve">Age </t>
  </si>
  <si>
    <t>FAT LOSS</t>
  </si>
  <si>
    <t>MAINTENANCE</t>
  </si>
  <si>
    <t>MUSCLE GAIN</t>
  </si>
  <si>
    <t>Bodyweight (kg)</t>
  </si>
  <si>
    <t xml:space="preserve">Grams </t>
  </si>
  <si>
    <t>Calories</t>
  </si>
  <si>
    <t xml:space="preserve">Height </t>
  </si>
  <si>
    <t>Total Calories</t>
  </si>
  <si>
    <t>Protein</t>
  </si>
  <si>
    <t xml:space="preserve">Protein (g/kg BW) </t>
  </si>
  <si>
    <t>Carbs</t>
  </si>
  <si>
    <t>Fat (g/kg BW)</t>
  </si>
  <si>
    <t>Fats</t>
  </si>
  <si>
    <t>ACTIVITY LEVELS KEY</t>
  </si>
  <si>
    <t>Sedentary =(little or no exercise, desk job)</t>
  </si>
  <si>
    <t xml:space="preserve"> Lightly active (light exercise/sports 1-3 days/wk)</t>
  </si>
  <si>
    <t>Mod. active (moderate exercise/sports 3-5 days/wk)</t>
  </si>
  <si>
    <t>Very active (hard exercise/sports 6-7 days/wk)</t>
  </si>
  <si>
    <t xml:space="preserve"> Extr. active (hard daily exercise/sports &amp; physical job or 2X day training)</t>
  </si>
  <si>
    <t>Your calories will be estimated</t>
  </si>
  <si>
    <t xml:space="preserve">based on your goals </t>
  </si>
  <si>
    <t>maintenance, muscle gain</t>
  </si>
  <si>
    <t>or fat loss. The remaining</t>
  </si>
  <si>
    <t xml:space="preserve">calories that aren't be used </t>
  </si>
  <si>
    <t xml:space="preserve">by protein and fat will be </t>
  </si>
  <si>
    <t>made up by carbohydrates</t>
  </si>
  <si>
    <t>Activity (See Key)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</si>
</sst>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37ADD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darkUp">
        <fgColor theme="2" tint="-9.9948118533890809E-2"/>
        <bgColor theme="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darkUp">
        <fgColor theme="2" tint="-9.9948118533890809E-2"/>
        <bgColor theme="4" tint="0.59996337778862885"/>
      </patternFill>
    </fill>
    <fill>
      <patternFill patternType="solid">
        <fgColor theme="5" tint="0.39994506668294322"/>
        <bgColor indexed="64"/>
      </patternFill>
    </fill>
    <fill>
      <patternFill patternType="darkUp">
        <fgColor theme="2" tint="-9.9948118533890809E-2"/>
        <bgColor theme="5" tint="0.39994506668294322"/>
      </patternFill>
    </fill>
    <fill>
      <patternFill patternType="solid">
        <fgColor theme="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darkUp">
        <fgColor theme="2" tint="-9.9948118533890809E-2"/>
        <bgColor theme="3" tint="0.59996337778862885"/>
      </patternFill>
    </fill>
    <fill>
      <patternFill patternType="solid">
        <fgColor theme="7" tint="0.59996337778862885"/>
        <bgColor indexed="64"/>
      </patternFill>
    </fill>
    <fill>
      <patternFill patternType="darkUp">
        <fgColor theme="2" tint="-9.9948118533890809E-2"/>
        <bgColor theme="7" tint="0.59996337778862885"/>
      </patternFill>
    </fill>
    <fill>
      <patternFill patternType="solid">
        <fgColor rgb="FF435762"/>
        <bgColor indexed="64"/>
      </patternFill>
    </fill>
    <fill>
      <patternFill patternType="solid">
        <fgColor theme="2"/>
        <bgColor theme="2" tint="-9.9917600024414813E-2"/>
      </patternFill>
    </fill>
    <fill>
      <patternFill patternType="solid">
        <fgColor theme="4" tint="0.59996337778862885"/>
        <bgColor theme="2" tint="-9.9917600024414813E-2"/>
      </patternFill>
    </fill>
    <fill>
      <patternFill patternType="solid">
        <fgColor theme="5" tint="0.39994506668294322"/>
        <bgColor theme="2" tint="-9.9917600024414813E-2"/>
      </patternFill>
    </fill>
    <fill>
      <patternFill patternType="solid">
        <fgColor theme="3" tint="0.59996337778862885"/>
        <bgColor theme="2" tint="-9.9917600024414813E-2"/>
      </patternFill>
    </fill>
    <fill>
      <patternFill patternType="solid">
        <fgColor theme="7" tint="0.59996337778862885"/>
        <bgColor theme="2" tint="-9.9917600024414813E-2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2" tint="-9.9917600024414813E-2"/>
      </left>
      <right/>
      <top/>
      <bottom/>
      <diagonal/>
    </border>
    <border>
      <left/>
      <right style="thin">
        <color theme="2" tint="-9.9948118533890809E-2"/>
      </right>
      <top/>
      <bottom style="mediumDashed">
        <color theme="9" tint="0.39994506668294322"/>
      </bottom>
      <diagonal/>
    </border>
    <border>
      <left style="thin">
        <color theme="2" tint="-9.9917600024414813E-2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2" tint="-9.9917600024414813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Dashed">
        <color theme="9" tint="0.39994506668294322"/>
      </left>
      <right style="mediumDashed">
        <color theme="9" tint="0.39994506668294322"/>
      </right>
      <top style="mediumDashed">
        <color theme="9" tint="0.39994506668294322"/>
      </top>
      <bottom style="mediumDashed">
        <color theme="9" tint="0.39994506668294322"/>
      </bottom>
      <diagonal/>
    </border>
    <border>
      <left style="thin">
        <color theme="2" tint="-0.24994659260841701"/>
      </left>
      <right style="thin">
        <color theme="1" tint="0.34998626667073579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 tint="0.34998626667073579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Dashed">
        <color theme="9" tint="0.39994506668294322"/>
      </right>
      <top/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887081514938816E-2"/>
      </top>
      <bottom style="thin">
        <color theme="2" tint="-9.9948118533890809E-2"/>
      </bottom>
      <diagonal/>
    </border>
    <border>
      <left/>
      <right style="thin">
        <color theme="2" tint="-9.9917600024414813E-2"/>
      </right>
      <top/>
      <bottom/>
      <diagonal/>
    </border>
    <border>
      <left style="thin">
        <color theme="1" tint="0.34998626667073579"/>
      </left>
      <right style="thin">
        <color theme="0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164" fontId="4" fillId="5" borderId="9" xfId="1" applyNumberFormat="1" applyFont="1" applyFill="1" applyBorder="1" applyAlignment="1">
      <alignment horizontal="center" vertical="center"/>
    </xf>
    <xf numFmtId="164" fontId="4" fillId="5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164" fontId="4" fillId="6" borderId="9" xfId="1" applyNumberFormat="1" applyFont="1" applyFill="1" applyBorder="1" applyAlignment="1">
      <alignment horizontal="center" vertical="center"/>
    </xf>
    <xf numFmtId="164" fontId="4" fillId="6" borderId="10" xfId="1" applyNumberFormat="1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164" fontId="4" fillId="7" borderId="9" xfId="1" applyNumberFormat="1" applyFont="1" applyFill="1" applyBorder="1" applyAlignment="1">
      <alignment horizontal="center" vertical="center"/>
    </xf>
    <xf numFmtId="164" fontId="4" fillId="7" borderId="10" xfId="1" applyNumberFormat="1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164" fontId="4" fillId="8" borderId="9" xfId="1" applyNumberFormat="1" applyFont="1" applyFill="1" applyBorder="1" applyAlignment="1">
      <alignment horizontal="center" vertical="center"/>
    </xf>
    <xf numFmtId="164" fontId="4" fillId="8" borderId="10" xfId="1" applyNumberFormat="1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41" fontId="4" fillId="10" borderId="9" xfId="1" applyNumberFormat="1" applyFont="1" applyFill="1" applyBorder="1" applyAlignment="1">
      <alignment horizontal="center" vertical="center"/>
    </xf>
    <xf numFmtId="164" fontId="4" fillId="10" borderId="9" xfId="1" applyNumberFormat="1" applyFont="1" applyFill="1" applyBorder="1" applyAlignment="1">
      <alignment horizontal="center" vertical="center"/>
    </xf>
    <xf numFmtId="164" fontId="4" fillId="10" borderId="10" xfId="1" applyNumberFormat="1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41" fontId="4" fillId="11" borderId="9" xfId="1" applyNumberFormat="1" applyFont="1" applyFill="1" applyBorder="1" applyAlignment="1">
      <alignment horizontal="center" vertical="center"/>
    </xf>
    <xf numFmtId="164" fontId="4" fillId="11" borderId="9" xfId="1" applyNumberFormat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164" fontId="4" fillId="12" borderId="9" xfId="1" applyNumberFormat="1" applyFont="1" applyFill="1" applyBorder="1" applyAlignment="1">
      <alignment horizontal="center" vertical="center"/>
    </xf>
    <xf numFmtId="41" fontId="4" fillId="12" borderId="9" xfId="1" applyNumberFormat="1" applyFont="1" applyFill="1" applyBorder="1" applyAlignment="1">
      <alignment horizontal="center" vertical="center"/>
    </xf>
    <xf numFmtId="41" fontId="4" fillId="12" borderId="10" xfId="1" applyNumberFormat="1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164" fontId="4" fillId="13" borderId="9" xfId="1" applyNumberFormat="1" applyFont="1" applyFill="1" applyBorder="1" applyAlignment="1">
      <alignment horizontal="center" vertical="center"/>
    </xf>
    <xf numFmtId="41" fontId="4" fillId="13" borderId="10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4" fillId="7" borderId="19" xfId="1" applyNumberFormat="1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/>
    </xf>
    <xf numFmtId="164" fontId="4" fillId="16" borderId="9" xfId="1" applyNumberFormat="1" applyFont="1" applyFill="1" applyBorder="1" applyAlignment="1">
      <alignment horizontal="center" vertical="center"/>
    </xf>
    <xf numFmtId="164" fontId="4" fillId="16" borderId="10" xfId="1" applyNumberFormat="1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164" fontId="4" fillId="17" borderId="9" xfId="1" applyNumberFormat="1" applyFont="1" applyFill="1" applyBorder="1" applyAlignment="1">
      <alignment horizontal="center" vertical="center"/>
    </xf>
    <xf numFmtId="164" fontId="4" fillId="17" borderId="10" xfId="1" applyNumberFormat="1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41" fontId="4" fillId="18" borderId="9" xfId="1" applyNumberFormat="1" applyFont="1" applyFill="1" applyBorder="1" applyAlignment="1">
      <alignment horizontal="center" vertical="center"/>
    </xf>
    <xf numFmtId="164" fontId="4" fillId="18" borderId="9" xfId="1" applyNumberFormat="1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164" fontId="4" fillId="19" borderId="9" xfId="1" applyNumberFormat="1" applyFont="1" applyFill="1" applyBorder="1" applyAlignment="1">
      <alignment horizontal="center" vertical="center"/>
    </xf>
    <xf numFmtId="41" fontId="4" fillId="19" borderId="10" xfId="1" applyNumberFormat="1" applyFont="1" applyFill="1" applyBorder="1" applyAlignment="1">
      <alignment horizontal="center" vertical="center"/>
    </xf>
    <xf numFmtId="0" fontId="8" fillId="20" borderId="0" xfId="0" applyFont="1" applyFill="1" applyBorder="1" applyAlignment="1">
      <alignment horizontal="center" vertical="center"/>
    </xf>
    <xf numFmtId="0" fontId="3" fillId="20" borderId="0" xfId="0" applyFont="1" applyFill="1" applyAlignment="1">
      <alignment vertical="center"/>
    </xf>
    <xf numFmtId="0" fontId="3" fillId="20" borderId="0" xfId="0" applyFont="1" applyFill="1" applyAlignment="1">
      <alignment horizontal="center" vertical="center"/>
    </xf>
    <xf numFmtId="0" fontId="3" fillId="20" borderId="0" xfId="0" applyFont="1" applyFill="1" applyBorder="1" applyAlignment="1">
      <alignment vertical="center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7ADD2"/>
      <color rgb="FF4357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'Calorie &amp; Macro Calculator (2)'!$J$15</c:f>
              <c:strCache>
                <c:ptCount val="1"/>
                <c:pt idx="0">
                  <c:v>Total Calories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'Calorie &amp; Macro Calculator (2)'!$K$12:$P$14</c15:sqref>
                  </c15:fullRef>
                </c:ext>
              </c:extLst>
              <c:f>('Calorie &amp; Macro Calculator (2)'!$L$12:$L$14,'Calorie &amp; Macro Calculator (2)'!$N$12:$N$14,'Calorie &amp; Macro Calculator (2)'!$P$12:$P$14)</c:f>
              <c:multiLvlStrCache>
                <c:ptCount val="3"/>
                <c:lvl>
                  <c:pt idx="0">
                    <c:v>Calories</c:v>
                  </c:pt>
                  <c:pt idx="1">
                    <c:v>Calories</c:v>
                  </c:pt>
                  <c:pt idx="2">
                    <c:v>Calories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'Calorie &amp; Macro Calculator (2)'!$K$15:$P$15</c15:sqref>
                  </c15:fullRef>
                </c:ext>
              </c:extLst>
              <c:f>('Calorie &amp; Macro Calculator (2)'!$L$15,'Calorie &amp; Macro Calculator (2)'!$N$15,'Calorie &amp; Macro Calculator (2)'!$P$15)</c:f>
              <c:numCache>
                <c:formatCode>_-* #,##0_-;\-* #,##0_-;_-* "-"??_-;_-@_-</c:formatCode>
                <c:ptCount val="3"/>
                <c:pt idx="0">
                  <c:v>1763.5799999999997</c:v>
                </c:pt>
                <c:pt idx="1">
                  <c:v>2074.7999999999997</c:v>
                </c:pt>
                <c:pt idx="2">
                  <c:v>2282.2799999999997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3-4298-8F0A-5A4DBD423F86}"/>
            </c:ext>
          </c:extLst>
        </c:ser>
        <c:ser>
          <c:idx val="1"/>
          <c:order val="1"/>
          <c:tx>
            <c:strRef>
              <c:f>'Calorie &amp; Macro Calculator (2)'!$J$16</c:f>
              <c:strCache>
                <c:ptCount val="1"/>
                <c:pt idx="0">
                  <c:v>Protein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'Calorie &amp; Macro Calculator (2)'!$K$12:$P$14</c15:sqref>
                  </c15:fullRef>
                </c:ext>
              </c:extLst>
              <c:f>('Calorie &amp; Macro Calculator (2)'!$L$12:$L$14,'Calorie &amp; Macro Calculator (2)'!$N$12:$N$14,'Calorie &amp; Macro Calculator (2)'!$P$12:$P$14)</c:f>
              <c:multiLvlStrCache>
                <c:ptCount val="3"/>
                <c:lvl>
                  <c:pt idx="0">
                    <c:v>Calories</c:v>
                  </c:pt>
                  <c:pt idx="1">
                    <c:v>Calories</c:v>
                  </c:pt>
                  <c:pt idx="2">
                    <c:v>Calories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'Calorie &amp; Macro Calculator (2)'!$K$16:$P$16</c15:sqref>
                  </c15:fullRef>
                </c:ext>
              </c:extLst>
              <c:f>('Calorie &amp; Macro Calculator (2)'!$L$16,'Calorie &amp; Macro Calculator (2)'!$N$16,'Calorie &amp; Macro Calculator (2)'!$P$16)</c:f>
              <c:numCache>
                <c:formatCode>_-* #,##0_-;\-* #,##0_-;_-* "-"??_-;_-@_-</c:formatCode>
                <c:ptCount val="3"/>
                <c:pt idx="0">
                  <c:v>648.59999999999991</c:v>
                </c:pt>
                <c:pt idx="1">
                  <c:v>564</c:v>
                </c:pt>
                <c:pt idx="2">
                  <c:v>620.40000000000009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3-4298-8F0A-5A4DBD423F86}"/>
            </c:ext>
          </c:extLst>
        </c:ser>
        <c:ser>
          <c:idx val="2"/>
          <c:order val="2"/>
          <c:tx>
            <c:strRef>
              <c:f>'Calorie &amp; Macro Calculator (2)'!$J$17</c:f>
              <c:strCache>
                <c:ptCount val="1"/>
                <c:pt idx="0">
                  <c:v>Carbs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'Calorie &amp; Macro Calculator (2)'!$K$12:$P$14</c15:sqref>
                  </c15:fullRef>
                </c:ext>
              </c:extLst>
              <c:f>('Calorie &amp; Macro Calculator (2)'!$L$12:$L$14,'Calorie &amp; Macro Calculator (2)'!$N$12:$N$14,'Calorie &amp; Macro Calculator (2)'!$P$12:$P$14)</c:f>
              <c:multiLvlStrCache>
                <c:ptCount val="3"/>
                <c:lvl>
                  <c:pt idx="0">
                    <c:v>Calories</c:v>
                  </c:pt>
                  <c:pt idx="1">
                    <c:v>Calories</c:v>
                  </c:pt>
                  <c:pt idx="2">
                    <c:v>Calories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'Calorie &amp; Macro Calculator (2)'!$K$17:$P$17</c15:sqref>
                  </c15:fullRef>
                </c:ext>
              </c:extLst>
              <c:f>('Calorie &amp; Macro Calculator (2)'!$L$17,'Calorie &amp; Macro Calculator (2)'!$N$17,'Calorie &amp; Macro Calculator (2)'!$P$17)</c:f>
              <c:numCache>
                <c:formatCode>_(* #,##0_);_(* \(#,##0\);_(* "-"_);_(@_)</c:formatCode>
                <c:ptCount val="3"/>
                <c:pt idx="0">
                  <c:v>184.37999999999988</c:v>
                </c:pt>
                <c:pt idx="1">
                  <c:v>580.19999999999982</c:v>
                </c:pt>
                <c:pt idx="2" formatCode="_-* #,##0_-;\-* #,##0_-;_-* &quot;-&quot;??_-;_-@_-">
                  <c:v>638.21999999999957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D3-4298-8F0A-5A4DBD423F86}"/>
            </c:ext>
          </c:extLst>
        </c:ser>
        <c:ser>
          <c:idx val="3"/>
          <c:order val="3"/>
          <c:tx>
            <c:strRef>
              <c:f>'Calorie &amp; Macro Calculator (2)'!$J$18</c:f>
              <c:strCache>
                <c:ptCount val="1"/>
                <c:pt idx="0">
                  <c:v>Fats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'Calorie &amp; Macro Calculator (2)'!$K$12:$P$14</c15:sqref>
                  </c15:fullRef>
                </c:ext>
              </c:extLst>
              <c:f>('Calorie &amp; Macro Calculator (2)'!$L$12:$L$14,'Calorie &amp; Macro Calculator (2)'!$N$12:$N$14,'Calorie &amp; Macro Calculator (2)'!$P$12:$P$14)</c:f>
              <c:multiLvlStrCache>
                <c:ptCount val="3"/>
                <c:lvl>
                  <c:pt idx="0">
                    <c:v>Calories</c:v>
                  </c:pt>
                  <c:pt idx="1">
                    <c:v>Calories</c:v>
                  </c:pt>
                  <c:pt idx="2">
                    <c:v>Calories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'Calorie &amp; Macro Calculator (2)'!$K$18:$P$18</c15:sqref>
                  </c15:fullRef>
                </c:ext>
              </c:extLst>
              <c:f>('Calorie &amp; Macro Calculator (2)'!$L$18,'Calorie &amp; Macro Calculator (2)'!$N$18,'Calorie &amp; Macro Calculator (2)'!$P$18)</c:f>
              <c:numCache>
                <c:formatCode>_-* #,##0_-;\-* #,##0_-;_-* "-"??_-;_-@_-</c:formatCode>
                <c:ptCount val="3"/>
                <c:pt idx="0">
                  <c:v>930.6</c:v>
                </c:pt>
                <c:pt idx="1">
                  <c:v>930.6</c:v>
                </c:pt>
                <c:pt idx="2" formatCode="_(* #,##0_);_(* \(#,##0\);_(* &quot;-&quot;_);_(@_)">
                  <c:v>1023.6600000000001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D3-4298-8F0A-5A4DBD423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6738688"/>
        <c:axId val="206739248"/>
      </c:barChart>
      <c:catAx>
        <c:axId val="2067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9248"/>
        <c:crosses val="autoZero"/>
        <c:auto val="1"/>
        <c:lblAlgn val="ctr"/>
        <c:lblOffset val="100"/>
        <c:noMultiLvlLbl val="0"/>
      </c:catAx>
      <c:valAx>
        <c:axId val="20673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'Calorie &amp; Macro Calculator (2)'!$B$15</c:f>
              <c:strCache>
                <c:ptCount val="1"/>
                <c:pt idx="0">
                  <c:v>Total Calories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'Calorie &amp; Macro Calculator (2)'!$C$12:$H$14</c15:sqref>
                  </c15:fullRef>
                </c:ext>
              </c:extLst>
              <c:f>('Calorie &amp; Macro Calculator (2)'!$D$12:$D$14,'Calorie &amp; Macro Calculator (2)'!$F$12:$F$14,'Calorie &amp; Macro Calculator (2)'!$H$12:$H$14)</c:f>
              <c:multiLvlStrCache>
                <c:ptCount val="3"/>
                <c:lvl>
                  <c:pt idx="0">
                    <c:v>Calories</c:v>
                  </c:pt>
                  <c:pt idx="1">
                    <c:v>Calories</c:v>
                  </c:pt>
                  <c:pt idx="2">
                    <c:v>Calories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'Calorie &amp; Macro Calculator (2)'!$C$15:$H$15</c15:sqref>
                  </c15:fullRef>
                </c:ext>
              </c:extLst>
              <c:f>('Calorie &amp; Macro Calculator (2)'!$D$15,'Calorie &amp; Macro Calculator (2)'!$F$15,'Calorie &amp; Macro Calculator (2)'!$H$15)</c:f>
              <c:numCache>
                <c:formatCode>_-* #,##0_-;\-* #,##0_-;_-* "-"??_-;_-@_-</c:formatCode>
                <c:ptCount val="3"/>
                <c:pt idx="0">
                  <c:v>1932.8999999999999</c:v>
                </c:pt>
                <c:pt idx="1">
                  <c:v>2274</c:v>
                </c:pt>
                <c:pt idx="2">
                  <c:v>2501.4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D-475A-B532-799EF1F47745}"/>
            </c:ext>
          </c:extLst>
        </c:ser>
        <c:ser>
          <c:idx val="1"/>
          <c:order val="1"/>
          <c:tx>
            <c:strRef>
              <c:f>'Calorie &amp; Macro Calculator (2)'!$B$16</c:f>
              <c:strCache>
                <c:ptCount val="1"/>
                <c:pt idx="0">
                  <c:v>Protein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'Calorie &amp; Macro Calculator (2)'!$C$12:$H$14</c15:sqref>
                  </c15:fullRef>
                </c:ext>
              </c:extLst>
              <c:f>('Calorie &amp; Macro Calculator (2)'!$D$12:$D$14,'Calorie &amp; Macro Calculator (2)'!$F$12:$F$14,'Calorie &amp; Macro Calculator (2)'!$H$12:$H$14)</c:f>
              <c:multiLvlStrCache>
                <c:ptCount val="3"/>
                <c:lvl>
                  <c:pt idx="0">
                    <c:v>Calories</c:v>
                  </c:pt>
                  <c:pt idx="1">
                    <c:v>Calories</c:v>
                  </c:pt>
                  <c:pt idx="2">
                    <c:v>Calories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'Calorie &amp; Macro Calculator (2)'!$C$16:$H$16</c15:sqref>
                  </c15:fullRef>
                </c:ext>
              </c:extLst>
              <c:f>('Calorie &amp; Macro Calculator (2)'!$D$16,'Calorie &amp; Macro Calculator (2)'!$F$16,'Calorie &amp; Macro Calculator (2)'!$H$16)</c:f>
              <c:numCache>
                <c:formatCode>_-* #,##0_-;\-* #,##0_-;_-* "-"??_-;_-@_-</c:formatCode>
                <c:ptCount val="3"/>
                <c:pt idx="0">
                  <c:v>648.59999999999991</c:v>
                </c:pt>
                <c:pt idx="1">
                  <c:v>564</c:v>
                </c:pt>
                <c:pt idx="2">
                  <c:v>620.40000000000009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D-475A-B532-799EF1F47745}"/>
            </c:ext>
          </c:extLst>
        </c:ser>
        <c:ser>
          <c:idx val="2"/>
          <c:order val="2"/>
          <c:tx>
            <c:strRef>
              <c:f>'Calorie &amp; Macro Calculator (2)'!$B$17</c:f>
              <c:strCache>
                <c:ptCount val="1"/>
                <c:pt idx="0">
                  <c:v>Carbs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'Calorie &amp; Macro Calculator (2)'!$C$12:$H$14</c15:sqref>
                  </c15:fullRef>
                </c:ext>
              </c:extLst>
              <c:f>('Calorie &amp; Macro Calculator (2)'!$D$12:$D$14,'Calorie &amp; Macro Calculator (2)'!$F$12:$F$14,'Calorie &amp; Macro Calculator (2)'!$H$12:$H$14)</c:f>
              <c:multiLvlStrCache>
                <c:ptCount val="3"/>
                <c:lvl>
                  <c:pt idx="0">
                    <c:v>Calories</c:v>
                  </c:pt>
                  <c:pt idx="1">
                    <c:v>Calories</c:v>
                  </c:pt>
                  <c:pt idx="2">
                    <c:v>Calories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'Calorie &amp; Macro Calculator (2)'!$C$17:$H$17</c15:sqref>
                  </c15:fullRef>
                </c:ext>
              </c:extLst>
              <c:f>('Calorie &amp; Macro Calculator (2)'!$D$17,'Calorie &amp; Macro Calculator (2)'!$F$17,'Calorie &amp; Macro Calculator (2)'!$H$17)</c:f>
              <c:numCache>
                <c:formatCode>_(* #,##0_);_(* \(#,##0\);_(* "-"_);_(@_)</c:formatCode>
                <c:ptCount val="3"/>
                <c:pt idx="0">
                  <c:v>353.70000000000005</c:v>
                </c:pt>
                <c:pt idx="1">
                  <c:v>779.40000000000009</c:v>
                </c:pt>
                <c:pt idx="2" formatCode="_-* #,##0_-;\-* #,##0_-;_-* &quot;-&quot;??_-;_-@_-">
                  <c:v>857.33999999999992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D-475A-B532-799EF1F47745}"/>
            </c:ext>
          </c:extLst>
        </c:ser>
        <c:ser>
          <c:idx val="3"/>
          <c:order val="3"/>
          <c:tx>
            <c:strRef>
              <c:f>'Calorie &amp; Macro Calculator (2)'!$B$18</c:f>
              <c:strCache>
                <c:ptCount val="1"/>
                <c:pt idx="0">
                  <c:v>Fats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'Calorie &amp; Macro Calculator (2)'!$C$12:$H$14</c15:sqref>
                  </c15:fullRef>
                </c:ext>
              </c:extLst>
              <c:f>('Calorie &amp; Macro Calculator (2)'!$D$12:$D$14,'Calorie &amp; Macro Calculator (2)'!$F$12:$F$14,'Calorie &amp; Macro Calculator (2)'!$H$12:$H$14)</c:f>
              <c:multiLvlStrCache>
                <c:ptCount val="3"/>
                <c:lvl>
                  <c:pt idx="0">
                    <c:v>Calories</c:v>
                  </c:pt>
                  <c:pt idx="1">
                    <c:v>Calories</c:v>
                  </c:pt>
                  <c:pt idx="2">
                    <c:v>Calories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'Calorie &amp; Macro Calculator (2)'!$C$18:$H$18</c15:sqref>
                  </c15:fullRef>
                </c:ext>
              </c:extLst>
              <c:f>('Calorie &amp; Macro Calculator (2)'!$D$18,'Calorie &amp; Macro Calculator (2)'!$F$18,'Calorie &amp; Macro Calculator (2)'!$H$18)</c:f>
              <c:numCache>
                <c:formatCode>_-* #,##0_-;\-* #,##0_-;_-* "-"??_-;_-@_-</c:formatCode>
                <c:ptCount val="3"/>
                <c:pt idx="0">
                  <c:v>930.6</c:v>
                </c:pt>
                <c:pt idx="1">
                  <c:v>930.6</c:v>
                </c:pt>
                <c:pt idx="2" formatCode="_(* #,##0_);_(* \(#,##0\);_(* &quot;-&quot;_);_(@_)">
                  <c:v>1023.6600000000001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1D-475A-B532-799EF1F47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6743168"/>
        <c:axId val="115007648"/>
      </c:barChart>
      <c:catAx>
        <c:axId val="2067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07648"/>
        <c:crosses val="autoZero"/>
        <c:auto val="1"/>
        <c:lblAlgn val="ctr"/>
        <c:lblOffset val="100"/>
        <c:noMultiLvlLbl val="0"/>
      </c:catAx>
      <c:valAx>
        <c:axId val="1150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4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578303</xdr:colOff>
      <xdr:row>19</xdr:row>
      <xdr:rowOff>53744</xdr:rowOff>
    </xdr:from>
    <xdr:to>
      <xdr:col>17</xdr:col>
      <xdr:colOff>6804</xdr:colOff>
      <xdr:row>35</xdr:row>
      <xdr:rowOff>74839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385444-76D5-4488-A637-FF7E9C31F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3400</xdr:colOff>
      <xdr:row>19</xdr:row>
      <xdr:rowOff>26532</xdr:rowOff>
    </xdr:from>
    <xdr:to>
      <xdr:col>8</xdr:col>
      <xdr:colOff>40821</xdr:colOff>
      <xdr:row>35</xdr:row>
      <xdr:rowOff>74840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7DB35-ACCE-404A-A1AC-6609D95BB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W%20Ideas/NW%20Content/Bigger%20Brother/Nutrition/MACROS-Meal-Calculator-wGI-GL-GLS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as"/>
      <sheetName val="Yorkshire Eggs"/>
      <sheetName val="Overnight Oats"/>
      <sheetName val="Chicken Meal"/>
      <sheetName val="Banana Protein Shake"/>
      <sheetName val="Day 1 Food Tracker"/>
      <sheetName val="Day 2 Food Tracker"/>
      <sheetName val="Summary View"/>
      <sheetName val="Calorie &amp; Macro Calculator"/>
      <sheetName val="Meal Calculator"/>
      <sheetName val="Meal Calculator (2)"/>
      <sheetName val="MACRO"/>
      <sheetName val="Lkup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F5" t="str">
            <v>FAT LOSS</v>
          </cell>
        </row>
      </sheetData>
      <sheetData sheetId="9"/>
      <sheetData sheetId="10"/>
      <sheetData sheetId="11"/>
      <sheetData sheetId="12">
        <row r="2">
          <cell r="A2" t="str">
            <v>Carbs</v>
          </cell>
        </row>
        <row r="3">
          <cell r="A3" t="str">
            <v>Fats</v>
          </cell>
        </row>
        <row r="4">
          <cell r="A4" t="str">
            <v>Protein</v>
          </cell>
        </row>
        <row r="5">
          <cell r="A5" t="str">
            <v>Protein_Drinks</v>
          </cell>
        </row>
        <row r="6">
          <cell r="A6" t="str">
            <v>Treats</v>
          </cell>
        </row>
        <row r="7">
          <cell r="A7" t="str">
            <v>Restaurant</v>
          </cell>
        </row>
        <row r="8">
          <cell r="A8" t="str">
            <v>Supermarket</v>
          </cell>
        </row>
        <row r="9">
          <cell r="A9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B974F-F63D-4BFE-92B7-43A6ED22F5AB}">
  <dimension ref="B1:AL40"/>
  <sheetViews>
    <sheetView showGridLines="0" tabSelected="1" zoomScale="70" zoomScaleNormal="70" workbookViewId="0">
      <selection activeCell="P16" sqref="P16"/>
    </sheetView>
  </sheetViews>
  <sheetFormatPr defaultColWidth="5.33203125" defaultRowHeight="15.75" x14ac:dyDescent="0.45"/>
  <cols>
    <col min="1" max="1" width="2.1328125" style="1" customWidth="1"/>
    <col min="2" max="16" width="8.59765625" style="1" customWidth="1"/>
    <col min="17" max="17" width="0.3984375" style="1" customWidth="1"/>
    <col min="18" max="20" width="0" style="1" hidden="1" customWidth="1"/>
    <col min="21" max="35" width="8.59765625" style="1" hidden="1" customWidth="1"/>
    <col min="36" max="16384" width="5.33203125" style="1"/>
  </cols>
  <sheetData>
    <row r="1" spans="2:35" ht="8.85" customHeight="1" x14ac:dyDescent="0.45"/>
    <row r="2" spans="2:35" ht="40.9" customHeight="1" x14ac:dyDescent="0.4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3"/>
    </row>
    <row r="3" spans="2:35" ht="10.15" customHeight="1" x14ac:dyDescent="0.45"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</row>
    <row r="4" spans="2:35" ht="25.15" customHeight="1" thickBot="1" x14ac:dyDescent="0.5">
      <c r="B4" s="85" t="s">
        <v>1</v>
      </c>
      <c r="C4" s="86"/>
      <c r="D4" s="86"/>
      <c r="E4" s="86"/>
      <c r="F4" s="86"/>
      <c r="G4" s="86"/>
      <c r="H4" s="6"/>
      <c r="I4" s="3"/>
      <c r="J4" s="87" t="s">
        <v>18</v>
      </c>
      <c r="K4" s="88"/>
      <c r="L4" s="88"/>
      <c r="M4" s="88"/>
      <c r="N4" s="88"/>
      <c r="O4" s="88"/>
      <c r="P4" s="45"/>
      <c r="Q4" s="3"/>
    </row>
    <row r="5" spans="2:35" ht="35.25" customHeight="1" thickBot="1" x14ac:dyDescent="0.5">
      <c r="B5" s="94" t="s">
        <v>4</v>
      </c>
      <c r="C5" s="86"/>
      <c r="D5" s="86"/>
      <c r="E5" s="86"/>
      <c r="F5" s="86"/>
      <c r="G5" s="95"/>
      <c r="H5" s="72">
        <v>35</v>
      </c>
      <c r="I5" s="3"/>
      <c r="J5" s="96" t="s">
        <v>19</v>
      </c>
      <c r="K5" s="97"/>
      <c r="L5" s="97"/>
      <c r="M5" s="97"/>
      <c r="N5" s="97"/>
      <c r="O5" s="98"/>
      <c r="P5" s="46">
        <v>1.2</v>
      </c>
      <c r="Q5" s="3"/>
    </row>
    <row r="6" spans="2:35" ht="35.25" customHeight="1" thickBot="1" x14ac:dyDescent="0.5">
      <c r="B6" s="94" t="s">
        <v>8</v>
      </c>
      <c r="C6" s="86"/>
      <c r="D6" s="86"/>
      <c r="E6" s="86"/>
      <c r="F6" s="86"/>
      <c r="G6" s="95"/>
      <c r="H6" s="72">
        <v>94</v>
      </c>
      <c r="I6" s="3"/>
      <c r="J6" s="96" t="s">
        <v>20</v>
      </c>
      <c r="K6" s="97"/>
      <c r="L6" s="97"/>
      <c r="M6" s="97"/>
      <c r="N6" s="97"/>
      <c r="O6" s="98"/>
      <c r="P6" s="42">
        <v>1.375</v>
      </c>
      <c r="Q6" s="3"/>
    </row>
    <row r="7" spans="2:35" ht="35.25" customHeight="1" thickBot="1" x14ac:dyDescent="0.5">
      <c r="B7" s="94" t="s">
        <v>11</v>
      </c>
      <c r="C7" s="86"/>
      <c r="D7" s="86"/>
      <c r="E7" s="86"/>
      <c r="F7" s="86"/>
      <c r="G7" s="95"/>
      <c r="H7" s="72">
        <v>180</v>
      </c>
      <c r="I7" s="3"/>
      <c r="J7" s="96" t="s">
        <v>21</v>
      </c>
      <c r="K7" s="97"/>
      <c r="L7" s="97"/>
      <c r="M7" s="97"/>
      <c r="N7" s="97"/>
      <c r="O7" s="98"/>
      <c r="P7" s="42">
        <v>1.55</v>
      </c>
      <c r="Q7" s="3"/>
    </row>
    <row r="8" spans="2:35" ht="35.25" customHeight="1" thickBot="1" x14ac:dyDescent="0.5">
      <c r="B8" s="94" t="s">
        <v>31</v>
      </c>
      <c r="C8" s="86"/>
      <c r="D8" s="86"/>
      <c r="E8" s="86"/>
      <c r="F8" s="86"/>
      <c r="G8" s="95"/>
      <c r="H8" s="72">
        <v>1.2</v>
      </c>
      <c r="I8" s="3"/>
      <c r="J8" s="96" t="s">
        <v>22</v>
      </c>
      <c r="K8" s="97"/>
      <c r="L8" s="97"/>
      <c r="M8" s="97"/>
      <c r="N8" s="97"/>
      <c r="O8" s="98"/>
      <c r="P8" s="42">
        <v>1.7250000000000001</v>
      </c>
      <c r="Q8" s="3"/>
    </row>
    <row r="9" spans="2:35" ht="35.25" customHeight="1" thickBot="1" x14ac:dyDescent="0.5">
      <c r="B9" s="94" t="s">
        <v>14</v>
      </c>
      <c r="C9" s="86"/>
      <c r="D9" s="86"/>
      <c r="E9" s="86"/>
      <c r="F9" s="86"/>
      <c r="G9" s="95"/>
      <c r="H9" s="73">
        <v>1.5</v>
      </c>
      <c r="I9" s="3"/>
      <c r="J9" s="99" t="s">
        <v>23</v>
      </c>
      <c r="K9" s="100"/>
      <c r="L9" s="100"/>
      <c r="M9" s="100"/>
      <c r="N9" s="100"/>
      <c r="O9" s="101"/>
      <c r="P9" s="42">
        <v>1.9</v>
      </c>
      <c r="Q9" s="3"/>
      <c r="R9" s="3"/>
    </row>
    <row r="10" spans="2:35" ht="35.25" customHeight="1" thickBot="1" x14ac:dyDescent="0.5">
      <c r="B10" s="94" t="s">
        <v>16</v>
      </c>
      <c r="C10" s="86"/>
      <c r="D10" s="86"/>
      <c r="E10" s="86"/>
      <c r="F10" s="86"/>
      <c r="G10" s="95"/>
      <c r="H10" s="73">
        <v>1.1000000000000001</v>
      </c>
      <c r="I10" s="5"/>
      <c r="J10" s="5"/>
      <c r="K10" s="5"/>
      <c r="L10" s="5"/>
      <c r="M10" s="5"/>
      <c r="N10" s="5"/>
      <c r="O10" s="5"/>
      <c r="P10" s="5"/>
      <c r="Q10" s="3"/>
      <c r="R10" s="3"/>
    </row>
    <row r="11" spans="2:35" ht="20.100000000000001" customHeight="1" x14ac:dyDescent="0.45">
      <c r="B11" s="5"/>
      <c r="C11" s="5"/>
      <c r="D11" s="5"/>
      <c r="E11" s="5"/>
      <c r="F11" s="5"/>
      <c r="G11" s="5"/>
      <c r="H11" s="5"/>
      <c r="I11" s="39"/>
      <c r="J11" s="39"/>
      <c r="K11" s="39"/>
      <c r="L11" s="39"/>
      <c r="M11" s="39"/>
      <c r="N11" s="39"/>
      <c r="O11" s="39"/>
      <c r="P11" s="39"/>
    </row>
    <row r="12" spans="2:35" ht="25.15" customHeight="1" x14ac:dyDescent="0.45">
      <c r="B12" s="74" t="s">
        <v>2</v>
      </c>
      <c r="C12" s="75"/>
      <c r="D12" s="75"/>
      <c r="E12" s="75"/>
      <c r="F12" s="75"/>
      <c r="G12" s="75"/>
      <c r="H12" s="76"/>
      <c r="I12" s="3"/>
      <c r="J12" s="89" t="s">
        <v>3</v>
      </c>
      <c r="K12" s="90"/>
      <c r="L12" s="90"/>
      <c r="M12" s="90"/>
      <c r="N12" s="90"/>
      <c r="O12" s="90"/>
      <c r="P12" s="91"/>
      <c r="U12" s="74" t="s">
        <v>2</v>
      </c>
      <c r="V12" s="75"/>
      <c r="W12" s="75"/>
      <c r="X12" s="75"/>
      <c r="Y12" s="75"/>
      <c r="Z12" s="75"/>
      <c r="AA12" s="76"/>
      <c r="AB12" s="3"/>
      <c r="AC12" s="77" t="s">
        <v>3</v>
      </c>
      <c r="AD12" s="78"/>
      <c r="AE12" s="78"/>
      <c r="AF12" s="78"/>
      <c r="AG12" s="78"/>
      <c r="AH12" s="78"/>
      <c r="AI12" s="79"/>
    </row>
    <row r="13" spans="2:35" ht="45" customHeight="1" x14ac:dyDescent="0.45">
      <c r="B13" s="7"/>
      <c r="C13" s="80" t="s">
        <v>5</v>
      </c>
      <c r="D13" s="80"/>
      <c r="E13" s="80" t="s">
        <v>6</v>
      </c>
      <c r="F13" s="80"/>
      <c r="G13" s="80" t="s">
        <v>7</v>
      </c>
      <c r="H13" s="81"/>
      <c r="I13" s="3"/>
      <c r="J13" s="52"/>
      <c r="K13" s="92" t="s">
        <v>5</v>
      </c>
      <c r="L13" s="92"/>
      <c r="M13" s="92" t="s">
        <v>6</v>
      </c>
      <c r="N13" s="92"/>
      <c r="O13" s="92" t="s">
        <v>7</v>
      </c>
      <c r="P13" s="93"/>
      <c r="U13" s="7"/>
      <c r="V13" s="80" t="s">
        <v>5</v>
      </c>
      <c r="W13" s="80"/>
      <c r="X13" s="80" t="s">
        <v>6</v>
      </c>
      <c r="Y13" s="80"/>
      <c r="Z13" s="80" t="s">
        <v>7</v>
      </c>
      <c r="AA13" s="81"/>
      <c r="AB13" s="3"/>
      <c r="AC13" s="8"/>
      <c r="AD13" s="82" t="s">
        <v>5</v>
      </c>
      <c r="AE13" s="82"/>
      <c r="AF13" s="82" t="s">
        <v>6</v>
      </c>
      <c r="AG13" s="82"/>
      <c r="AH13" s="82" t="s">
        <v>7</v>
      </c>
      <c r="AI13" s="83"/>
    </row>
    <row r="14" spans="2:35" ht="45" customHeight="1" x14ac:dyDescent="0.45">
      <c r="B14" s="7"/>
      <c r="C14" s="9" t="s">
        <v>9</v>
      </c>
      <c r="D14" s="9" t="s">
        <v>10</v>
      </c>
      <c r="E14" s="9" t="s">
        <v>9</v>
      </c>
      <c r="F14" s="9" t="s">
        <v>10</v>
      </c>
      <c r="G14" s="9" t="s">
        <v>9</v>
      </c>
      <c r="H14" s="10" t="s">
        <v>10</v>
      </c>
      <c r="I14" s="3"/>
      <c r="J14" s="52"/>
      <c r="K14" s="53" t="s">
        <v>9</v>
      </c>
      <c r="L14" s="53" t="s">
        <v>10</v>
      </c>
      <c r="M14" s="53" t="s">
        <v>9</v>
      </c>
      <c r="N14" s="53" t="s">
        <v>10</v>
      </c>
      <c r="O14" s="53" t="s">
        <v>9</v>
      </c>
      <c r="P14" s="54" t="s">
        <v>10</v>
      </c>
      <c r="U14" s="7"/>
      <c r="V14" s="49" t="s">
        <v>9</v>
      </c>
      <c r="W14" s="49" t="s">
        <v>10</v>
      </c>
      <c r="X14" s="49" t="s">
        <v>9</v>
      </c>
      <c r="Y14" s="49" t="s">
        <v>10</v>
      </c>
      <c r="Z14" s="49" t="s">
        <v>9</v>
      </c>
      <c r="AA14" s="50" t="s">
        <v>10</v>
      </c>
      <c r="AB14" s="3"/>
      <c r="AC14" s="8"/>
      <c r="AD14" s="47" t="s">
        <v>9</v>
      </c>
      <c r="AE14" s="47" t="s">
        <v>10</v>
      </c>
      <c r="AF14" s="47" t="s">
        <v>9</v>
      </c>
      <c r="AG14" s="47" t="s">
        <v>10</v>
      </c>
      <c r="AH14" s="47" t="s">
        <v>9</v>
      </c>
      <c r="AI14" s="48" t="s">
        <v>10</v>
      </c>
    </row>
    <row r="15" spans="2:35" ht="45" customHeight="1" x14ac:dyDescent="0.45">
      <c r="B15" s="11" t="s">
        <v>12</v>
      </c>
      <c r="C15" s="12"/>
      <c r="D15" s="13">
        <f>W15</f>
        <v>1932.8999999999999</v>
      </c>
      <c r="E15" s="12"/>
      <c r="F15" s="13">
        <f>Y15</f>
        <v>2274</v>
      </c>
      <c r="G15" s="12"/>
      <c r="H15" s="14">
        <f>AA15</f>
        <v>2501.4</v>
      </c>
      <c r="I15" s="3"/>
      <c r="J15" s="55" t="s">
        <v>12</v>
      </c>
      <c r="K15" s="56"/>
      <c r="L15" s="57">
        <f>AE15</f>
        <v>1763.5799999999997</v>
      </c>
      <c r="M15" s="56"/>
      <c r="N15" s="57">
        <f>AG15</f>
        <v>2074.7999999999997</v>
      </c>
      <c r="O15" s="56"/>
      <c r="P15" s="58">
        <f>AI15</f>
        <v>2282.2799999999997</v>
      </c>
      <c r="U15" s="11" t="s">
        <v>12</v>
      </c>
      <c r="V15" s="12"/>
      <c r="W15" s="13">
        <f>Y15*0.85</f>
        <v>1932.8999999999999</v>
      </c>
      <c r="X15" s="12"/>
      <c r="Y15" s="13">
        <f>(($H$6*10) +(6.25*$H$7)-(5*$H$5)+(5))*$H$8</f>
        <v>2274</v>
      </c>
      <c r="Z15" s="12"/>
      <c r="AA15" s="14">
        <f>Y15*1.1</f>
        <v>2501.4</v>
      </c>
      <c r="AB15" s="3"/>
      <c r="AC15" s="15" t="s">
        <v>12</v>
      </c>
      <c r="AD15" s="16"/>
      <c r="AE15" s="17">
        <f>AG15*0.85</f>
        <v>1763.5799999999997</v>
      </c>
      <c r="AF15" s="16"/>
      <c r="AG15" s="17">
        <f>(($H$6*10) +(6.25*$H$7)-(5*$H$5) - (161))*$H$8</f>
        <v>2074.7999999999997</v>
      </c>
      <c r="AH15" s="16"/>
      <c r="AI15" s="18">
        <f>AG15*1.1</f>
        <v>2282.2799999999997</v>
      </c>
    </row>
    <row r="16" spans="2:35" ht="45" customHeight="1" x14ac:dyDescent="0.45">
      <c r="B16" s="19" t="s">
        <v>13</v>
      </c>
      <c r="C16" s="20">
        <f>V16</f>
        <v>162.14999999999998</v>
      </c>
      <c r="D16" s="20">
        <f t="shared" ref="D16:H18" si="0">W16</f>
        <v>648.59999999999991</v>
      </c>
      <c r="E16" s="20">
        <f t="shared" si="0"/>
        <v>141</v>
      </c>
      <c r="F16" s="20">
        <f t="shared" si="0"/>
        <v>564</v>
      </c>
      <c r="G16" s="20">
        <f t="shared" si="0"/>
        <v>155.10000000000002</v>
      </c>
      <c r="H16" s="51">
        <f t="shared" si="0"/>
        <v>620.40000000000009</v>
      </c>
      <c r="I16" s="3"/>
      <c r="J16" s="59" t="s">
        <v>13</v>
      </c>
      <c r="K16" s="60">
        <f>AD16</f>
        <v>162.14999999999998</v>
      </c>
      <c r="L16" s="60">
        <f t="shared" ref="L16:O18" si="1">AE16</f>
        <v>648.59999999999991</v>
      </c>
      <c r="M16" s="60">
        <f t="shared" si="1"/>
        <v>141</v>
      </c>
      <c r="N16" s="60">
        <f t="shared" si="1"/>
        <v>564</v>
      </c>
      <c r="O16" s="60">
        <f t="shared" si="1"/>
        <v>155.10000000000002</v>
      </c>
      <c r="P16" s="61">
        <f>AI16</f>
        <v>620.40000000000009</v>
      </c>
      <c r="U16" s="19" t="s">
        <v>13</v>
      </c>
      <c r="V16" s="20">
        <f>($H$6*$H$9)*1.15</f>
        <v>162.14999999999998</v>
      </c>
      <c r="W16" s="20">
        <f>V16*4</f>
        <v>648.59999999999991</v>
      </c>
      <c r="X16" s="20">
        <f>$H$6*$H$9</f>
        <v>141</v>
      </c>
      <c r="Y16" s="20">
        <f>X16*4</f>
        <v>564</v>
      </c>
      <c r="Z16" s="20">
        <f>($H$6*$H$9)*1.1</f>
        <v>155.10000000000002</v>
      </c>
      <c r="AA16" s="21">
        <f>Z16*4</f>
        <v>620.40000000000009</v>
      </c>
      <c r="AB16" s="3"/>
      <c r="AC16" s="22" t="s">
        <v>13</v>
      </c>
      <c r="AD16" s="23">
        <f>($H$6*$H$9)*1.15</f>
        <v>162.14999999999998</v>
      </c>
      <c r="AE16" s="23">
        <f>AD16*4</f>
        <v>648.59999999999991</v>
      </c>
      <c r="AF16" s="23">
        <f>$H$6*$H$9</f>
        <v>141</v>
      </c>
      <c r="AG16" s="23">
        <f>AF16*4</f>
        <v>564</v>
      </c>
      <c r="AH16" s="23">
        <f>($H$6*$H$9)*1.1</f>
        <v>155.10000000000002</v>
      </c>
      <c r="AI16" s="24">
        <f>AH16*4</f>
        <v>620.40000000000009</v>
      </c>
    </row>
    <row r="17" spans="2:38" s="2" customFormat="1" ht="45" customHeight="1" x14ac:dyDescent="0.45">
      <c r="B17" s="25" t="s">
        <v>15</v>
      </c>
      <c r="C17" s="26">
        <f>V17</f>
        <v>88.425000000000011</v>
      </c>
      <c r="D17" s="26">
        <f t="shared" si="0"/>
        <v>353.70000000000005</v>
      </c>
      <c r="E17" s="26">
        <f t="shared" si="0"/>
        <v>194.85000000000002</v>
      </c>
      <c r="F17" s="26">
        <f t="shared" si="0"/>
        <v>779.40000000000009</v>
      </c>
      <c r="G17" s="26">
        <f t="shared" si="0"/>
        <v>214.33499999999998</v>
      </c>
      <c r="H17" s="28">
        <f>AA17</f>
        <v>857.33999999999992</v>
      </c>
      <c r="I17" s="3"/>
      <c r="J17" s="62" t="s">
        <v>15</v>
      </c>
      <c r="K17" s="63">
        <f>AD17</f>
        <v>46.09499999999997</v>
      </c>
      <c r="L17" s="63">
        <f t="shared" si="1"/>
        <v>184.37999999999988</v>
      </c>
      <c r="M17" s="63">
        <f t="shared" si="1"/>
        <v>145.04999999999995</v>
      </c>
      <c r="N17" s="63">
        <f t="shared" si="1"/>
        <v>580.19999999999982</v>
      </c>
      <c r="O17" s="63">
        <f t="shared" si="1"/>
        <v>159.55499999999989</v>
      </c>
      <c r="P17" s="64">
        <f>AI17</f>
        <v>638.21999999999957</v>
      </c>
      <c r="Q17" s="1"/>
      <c r="R17" s="1"/>
      <c r="S17" s="1"/>
      <c r="T17" s="1"/>
      <c r="U17" s="25" t="s">
        <v>15</v>
      </c>
      <c r="V17" s="26">
        <f>W17/4</f>
        <v>88.425000000000011</v>
      </c>
      <c r="W17" s="27">
        <f>W15-(W16+W18)</f>
        <v>353.70000000000005</v>
      </c>
      <c r="X17" s="26">
        <f>Y17/4</f>
        <v>194.85000000000002</v>
      </c>
      <c r="Y17" s="27">
        <f>Y15-(Y16+Y18)</f>
        <v>779.40000000000009</v>
      </c>
      <c r="Z17" s="26">
        <f>AA17/4</f>
        <v>214.33499999999998</v>
      </c>
      <c r="AA17" s="28">
        <f>AA15-(AA16+AA18)</f>
        <v>857.33999999999992</v>
      </c>
      <c r="AB17" s="3"/>
      <c r="AC17" s="29" t="s">
        <v>15</v>
      </c>
      <c r="AD17" s="30">
        <f>AE17/4</f>
        <v>46.09499999999997</v>
      </c>
      <c r="AE17" s="31">
        <f>AE15-(AE16+AE18)</f>
        <v>184.37999999999988</v>
      </c>
      <c r="AF17" s="31">
        <f>AG17/4</f>
        <v>145.04999999999995</v>
      </c>
      <c r="AG17" s="31">
        <f>AG15-(AG16+AG18)</f>
        <v>580.19999999999982</v>
      </c>
      <c r="AH17" s="31">
        <f>AI17/4</f>
        <v>159.55499999999989</v>
      </c>
      <c r="AI17" s="31">
        <f>AI15-(AI16+AI18)</f>
        <v>638.21999999999957</v>
      </c>
    </row>
    <row r="18" spans="2:38" s="2" customFormat="1" x14ac:dyDescent="0.45">
      <c r="B18" s="32" t="s">
        <v>17</v>
      </c>
      <c r="C18" s="33">
        <f>V18</f>
        <v>103.4</v>
      </c>
      <c r="D18" s="33">
        <f t="shared" si="0"/>
        <v>930.6</v>
      </c>
      <c r="E18" s="33">
        <f t="shared" si="0"/>
        <v>103.4</v>
      </c>
      <c r="F18" s="33">
        <f t="shared" si="0"/>
        <v>930.6</v>
      </c>
      <c r="G18" s="33">
        <f t="shared" si="0"/>
        <v>113.74000000000001</v>
      </c>
      <c r="H18" s="35">
        <f>AA18</f>
        <v>1023.6600000000001</v>
      </c>
      <c r="I18" s="3"/>
      <c r="J18" s="65" t="s">
        <v>17</v>
      </c>
      <c r="K18" s="66">
        <f>AD18</f>
        <v>103.4</v>
      </c>
      <c r="L18" s="66">
        <f t="shared" si="1"/>
        <v>930.6</v>
      </c>
      <c r="M18" s="66">
        <f t="shared" si="1"/>
        <v>103.4</v>
      </c>
      <c r="N18" s="66">
        <f t="shared" si="1"/>
        <v>930.6</v>
      </c>
      <c r="O18" s="66">
        <f t="shared" si="1"/>
        <v>113.74000000000001</v>
      </c>
      <c r="P18" s="67">
        <f>AI18</f>
        <v>1023.6600000000001</v>
      </c>
      <c r="Q18" s="1"/>
      <c r="R18" s="1"/>
      <c r="S18" s="1"/>
      <c r="T18" s="1"/>
      <c r="U18" s="32" t="s">
        <v>17</v>
      </c>
      <c r="V18" s="33">
        <f>$H$6*$H$10</f>
        <v>103.4</v>
      </c>
      <c r="W18" s="34">
        <f>V18*9</f>
        <v>930.6</v>
      </c>
      <c r="X18" s="33">
        <f>$H$6*$H$10</f>
        <v>103.4</v>
      </c>
      <c r="Y18" s="34">
        <f>X18*9</f>
        <v>930.6</v>
      </c>
      <c r="Z18" s="33">
        <f>($H$6*$H$10)*1.1</f>
        <v>113.74000000000001</v>
      </c>
      <c r="AA18" s="35">
        <f>Z18*9</f>
        <v>1023.6600000000001</v>
      </c>
      <c r="AB18" s="3"/>
      <c r="AC18" s="36" t="s">
        <v>17</v>
      </c>
      <c r="AD18" s="37">
        <f>$H$6*$H$10</f>
        <v>103.4</v>
      </c>
      <c r="AE18" s="37">
        <f>AD18*9</f>
        <v>930.6</v>
      </c>
      <c r="AF18" s="37">
        <f>$H$6*$H$10</f>
        <v>103.4</v>
      </c>
      <c r="AG18" s="37">
        <f>AF18*9</f>
        <v>930.6</v>
      </c>
      <c r="AH18" s="37">
        <f>($H$6*$H$10)*1.1</f>
        <v>113.74000000000001</v>
      </c>
      <c r="AI18" s="38">
        <f>AH18*9</f>
        <v>1023.6600000000001</v>
      </c>
    </row>
    <row r="19" spans="2:38" s="2" customFormat="1" x14ac:dyDescent="0.45">
      <c r="B19" s="5"/>
      <c r="C19" s="5"/>
      <c r="D19" s="5"/>
      <c r="E19" s="5"/>
      <c r="F19" s="5"/>
      <c r="G19" s="5"/>
      <c r="H19" s="5"/>
      <c r="I19" s="68"/>
      <c r="J19" s="68"/>
      <c r="K19" s="68"/>
      <c r="L19" s="68"/>
      <c r="M19" s="68"/>
      <c r="N19" s="68"/>
      <c r="O19" s="68"/>
      <c r="P19" s="68"/>
      <c r="Q19" s="69"/>
      <c r="R19" s="69"/>
      <c r="S19" s="69"/>
      <c r="T19" s="69"/>
      <c r="U19" s="69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</row>
    <row r="20" spans="2:38" s="2" customFormat="1" x14ac:dyDescent="0.45">
      <c r="B20" s="5"/>
      <c r="C20" s="5"/>
      <c r="D20" s="5"/>
      <c r="E20" s="5"/>
      <c r="F20" s="5"/>
      <c r="G20" s="5"/>
      <c r="H20" s="5"/>
      <c r="I20" s="68"/>
      <c r="J20" s="68"/>
      <c r="K20" s="68"/>
      <c r="L20" s="68"/>
      <c r="M20" s="68"/>
      <c r="N20" s="68"/>
      <c r="O20" s="68"/>
      <c r="P20" s="68"/>
      <c r="Q20" s="69"/>
      <c r="R20" s="69"/>
      <c r="S20" s="69"/>
      <c r="T20" s="69"/>
      <c r="U20" s="69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</row>
    <row r="21" spans="2:38" s="2" customFormat="1" x14ac:dyDescent="0.45">
      <c r="B21" s="40"/>
      <c r="C21" s="40"/>
      <c r="D21" s="40"/>
      <c r="E21" s="40"/>
      <c r="F21" s="40"/>
      <c r="G21" s="40"/>
      <c r="H21" s="43"/>
      <c r="I21" s="68"/>
      <c r="J21" s="68"/>
      <c r="K21" s="68"/>
      <c r="L21" s="68"/>
      <c r="M21" s="68"/>
      <c r="N21" s="68"/>
      <c r="O21" s="68"/>
      <c r="P21" s="68"/>
      <c r="Q21" s="69"/>
      <c r="R21" s="69"/>
      <c r="S21" s="69"/>
      <c r="T21" s="69"/>
      <c r="U21" s="69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</row>
    <row r="22" spans="2:38" s="2" customFormat="1" x14ac:dyDescent="0.45">
      <c r="B22" s="40" t="s">
        <v>24</v>
      </c>
      <c r="C22" s="40"/>
      <c r="D22" s="40"/>
      <c r="E22" s="40"/>
      <c r="F22" s="40"/>
      <c r="G22" s="40"/>
      <c r="H22" s="40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</row>
    <row r="23" spans="2:38" s="2" customFormat="1" x14ac:dyDescent="0.45">
      <c r="B23" s="40" t="s">
        <v>25</v>
      </c>
      <c r="C23" s="40"/>
      <c r="D23" s="40"/>
      <c r="E23" s="40"/>
      <c r="F23" s="40"/>
      <c r="G23" s="40"/>
      <c r="H23" s="40"/>
      <c r="I23" s="68"/>
      <c r="J23" s="68"/>
      <c r="K23" s="68"/>
      <c r="L23" s="68"/>
      <c r="M23" s="68"/>
      <c r="N23" s="68"/>
      <c r="O23" s="68"/>
      <c r="P23" s="68"/>
      <c r="Q23" s="69"/>
      <c r="R23" s="69"/>
      <c r="S23" s="69"/>
      <c r="T23" s="69"/>
      <c r="U23" s="69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</row>
    <row r="24" spans="2:38" s="2" customFormat="1" x14ac:dyDescent="0.45">
      <c r="B24" s="40" t="s">
        <v>26</v>
      </c>
      <c r="C24" s="40"/>
      <c r="D24" s="40"/>
      <c r="E24" s="40"/>
      <c r="F24" s="40"/>
      <c r="G24" s="40"/>
      <c r="H24" s="40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69"/>
      <c r="T24" s="69"/>
      <c r="U24" s="69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</row>
    <row r="25" spans="2:38" s="2" customFormat="1" x14ac:dyDescent="0.45">
      <c r="B25" s="40" t="s">
        <v>27</v>
      </c>
      <c r="C25" s="40"/>
      <c r="D25" s="40"/>
      <c r="E25" s="40"/>
      <c r="F25" s="40"/>
      <c r="G25" s="40"/>
      <c r="H25" s="40"/>
      <c r="I25" s="68"/>
      <c r="J25" s="68"/>
      <c r="K25" s="68"/>
      <c r="L25" s="68"/>
      <c r="M25" s="68"/>
      <c r="N25" s="68"/>
      <c r="O25" s="68"/>
      <c r="P25" s="68"/>
      <c r="Q25" s="69"/>
      <c r="R25" s="69"/>
      <c r="S25" s="69"/>
      <c r="T25" s="69"/>
      <c r="U25" s="69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2:38" s="2" customFormat="1" x14ac:dyDescent="0.45">
      <c r="B26" s="40" t="s">
        <v>28</v>
      </c>
      <c r="C26" s="40"/>
      <c r="D26" s="40"/>
      <c r="E26" s="40"/>
      <c r="F26" s="40"/>
      <c r="G26" s="40"/>
      <c r="H26" s="40"/>
      <c r="I26" s="68"/>
      <c r="J26" s="68"/>
      <c r="K26" s="68"/>
      <c r="L26" s="68"/>
      <c r="M26" s="68"/>
      <c r="N26" s="68"/>
      <c r="O26" s="68"/>
      <c r="P26" s="68"/>
      <c r="Q26" s="69"/>
      <c r="R26" s="69"/>
      <c r="S26" s="69"/>
      <c r="T26" s="69"/>
      <c r="U26" s="69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2:38" s="2" customFormat="1" x14ac:dyDescent="0.45">
      <c r="B27" s="40" t="s">
        <v>29</v>
      </c>
      <c r="C27" s="40"/>
      <c r="D27" s="40"/>
      <c r="E27" s="40"/>
      <c r="F27" s="40"/>
      <c r="G27" s="40"/>
      <c r="H27" s="40"/>
      <c r="I27" s="71"/>
      <c r="J27" s="71"/>
      <c r="K27" s="71"/>
      <c r="L27" s="71"/>
      <c r="M27" s="71"/>
      <c r="N27" s="71"/>
      <c r="O27" s="71"/>
      <c r="P27" s="71"/>
      <c r="Q27" s="69"/>
      <c r="R27" s="69"/>
      <c r="S27" s="69"/>
      <c r="T27" s="69"/>
      <c r="U27" s="69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</row>
    <row r="28" spans="2:38" s="2" customFormat="1" x14ac:dyDescent="0.45">
      <c r="B28" s="40" t="s">
        <v>30</v>
      </c>
      <c r="C28" s="40"/>
      <c r="D28" s="40"/>
      <c r="E28" s="40"/>
      <c r="F28" s="40"/>
      <c r="G28" s="40"/>
      <c r="H28" s="40"/>
      <c r="I28" s="71"/>
      <c r="J28" s="71"/>
      <c r="K28" s="71"/>
      <c r="L28" s="71"/>
      <c r="M28" s="71"/>
      <c r="N28" s="71"/>
      <c r="O28" s="71"/>
      <c r="P28" s="71"/>
      <c r="Q28" s="69"/>
      <c r="R28" s="69"/>
      <c r="S28" s="69"/>
      <c r="T28" s="69"/>
      <c r="U28" s="69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</row>
    <row r="29" spans="2:38" s="2" customFormat="1" x14ac:dyDescent="0.45">
      <c r="B29" s="41"/>
      <c r="C29" s="41"/>
      <c r="D29" s="41"/>
      <c r="E29" s="41"/>
      <c r="F29" s="41"/>
      <c r="G29" s="41"/>
      <c r="H29" s="44"/>
      <c r="I29" s="71"/>
      <c r="J29" s="71"/>
      <c r="K29" s="71"/>
      <c r="L29" s="71"/>
      <c r="M29" s="71"/>
      <c r="N29" s="71"/>
      <c r="O29" s="71"/>
      <c r="P29" s="71"/>
      <c r="Q29" s="69"/>
      <c r="R29" s="69"/>
      <c r="S29" s="69"/>
      <c r="T29" s="69"/>
      <c r="U29" s="69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</row>
    <row r="30" spans="2:38" x14ac:dyDescent="0.45">
      <c r="B30" s="41"/>
      <c r="C30" s="41"/>
      <c r="D30" s="41"/>
      <c r="E30" s="41"/>
      <c r="F30" s="41"/>
      <c r="G30" s="41"/>
      <c r="H30" s="41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</row>
    <row r="31" spans="2:38" x14ac:dyDescent="0.45">
      <c r="B31" s="44"/>
      <c r="C31" s="44"/>
      <c r="D31" s="44"/>
      <c r="E31" s="44"/>
      <c r="F31" s="44"/>
      <c r="G31" s="44"/>
      <c r="H31" s="44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</row>
    <row r="32" spans="2:38" x14ac:dyDescent="0.45"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9:38" x14ac:dyDescent="0.45"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9:38" x14ac:dyDescent="0.45"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9:38" x14ac:dyDescent="0.45"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9:38" x14ac:dyDescent="0.45"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9:38" x14ac:dyDescent="0.45"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9:38" x14ac:dyDescent="0.45"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9:38" x14ac:dyDescent="0.45"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9:38" x14ac:dyDescent="0.45"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</sheetData>
  <sheetProtection algorithmName="SHA-512" hashValue="VNbRiUJQu7B3DrkfJDDy6Mkaovdea1Lmz+9grla5XmehSyBY8yTG8GtcT5fCDmc6VqLFUM2/pipOKtEBAU9mEw==" saltValue="QrGOR48W6UJphZx4tTVflA==" spinCount="100000" sheet="1" objects="1" scenarios="1"/>
  <mergeCells count="30">
    <mergeCell ref="G13:H13"/>
    <mergeCell ref="J5:O5"/>
    <mergeCell ref="J6:O6"/>
    <mergeCell ref="J7:O7"/>
    <mergeCell ref="J8:O8"/>
    <mergeCell ref="J9:O9"/>
    <mergeCell ref="B2:P2"/>
    <mergeCell ref="B4:G4"/>
    <mergeCell ref="J4:O4"/>
    <mergeCell ref="J12:P12"/>
    <mergeCell ref="K13:L13"/>
    <mergeCell ref="M13:N13"/>
    <mergeCell ref="O13:P13"/>
    <mergeCell ref="B5:G5"/>
    <mergeCell ref="B6:G6"/>
    <mergeCell ref="B7:G7"/>
    <mergeCell ref="B8:G8"/>
    <mergeCell ref="B9:G9"/>
    <mergeCell ref="B10:G10"/>
    <mergeCell ref="B12:H12"/>
    <mergeCell ref="C13:D13"/>
    <mergeCell ref="E13:F13"/>
    <mergeCell ref="U12:AA12"/>
    <mergeCell ref="AC12:AI12"/>
    <mergeCell ref="V13:W13"/>
    <mergeCell ref="X13:Y13"/>
    <mergeCell ref="Z13:AA13"/>
    <mergeCell ref="AD13:AE13"/>
    <mergeCell ref="AF13:AG13"/>
    <mergeCell ref="AH13:AI13"/>
  </mergeCells>
  <dataValidations count="4">
    <dataValidation type="decimal" allowBlank="1" showInputMessage="1" showErrorMessage="1" sqref="H6:H7" xr:uid="{9BE359F1-0023-4390-B48A-E526DB4A8F77}">
      <formula1>40</formula1>
      <formula2>250</formula2>
    </dataValidation>
    <dataValidation type="list" errorStyle="warning" showInputMessage="1" showErrorMessage="1" error="Select a valid activity multiplier. See table." sqref="H8" xr:uid="{16569C63-39F5-49B2-B71F-15831A9EE920}">
      <formula1>"1.2, 1.375, 1.55, 1.725,, 1.9 "</formula1>
    </dataValidation>
    <dataValidation type="list" errorStyle="warning" showInputMessage="1" showErrorMessage="1" error="Select a valid value from the list" sqref="H9" xr:uid="{89356632-55EB-466C-AFB1-DC34454A27D6}">
      <formula1>"1.2, 1.3, 1.4, 1.5, 1.6, 1.7, 1.8, 1.9, 2.0, 2.1, 2.2, 2.3, 2.4, 2.5, 2.6, 2.7, 2.8, 2.9, 3.0"</formula1>
    </dataValidation>
    <dataValidation type="list" errorStyle="warning" showInputMessage="1" showErrorMessage="1" error="Enter a valid intake in grams per kilogram of bodyweight." sqref="H10" xr:uid="{B5B1BC2D-3773-4424-BD42-FDB9B3AE00F8}">
      <formula1>"0.5, 0.6, 0.7, 0.8, 0.9, 1.0, 1.1, 1.2, 1.3, 1.4, 1.5, 1.6, 1.7, 1.8, 1.9, 2.0, 2.1, 2.2, 2.3, 2.4, 2.5"</formula1>
    </dataValidation>
  </dataValidations>
  <pageMargins left="0.7" right="0.7" top="0.75" bottom="0.75" header="0.3" footer="0.3"/>
  <pageSetup paperSize="9" scale="60" orientation="portrait" r:id="rId1"/>
  <ignoredErrors>
    <ignoredError sqref="E19:H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Calorie &amp; Macro Calculator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Lean Exec</dc:creator>
  <cp:lastModifiedBy>Neill W</cp:lastModifiedBy>
  <cp:lastPrinted>2018-12-30T12:47:40Z</cp:lastPrinted>
  <dcterms:created xsi:type="dcterms:W3CDTF">2018-12-23T08:41:42Z</dcterms:created>
  <dcterms:modified xsi:type="dcterms:W3CDTF">2021-12-03T18:11:11Z</dcterms:modified>
</cp:coreProperties>
</file>