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110" windowHeight="8490"/>
  </bookViews>
  <sheets>
    <sheet name="Budget Top Sheet" sheetId="3" r:id="rId1"/>
    <sheet name="Reconciled Budget" sheetId="1" r:id="rId2"/>
    <sheet name="Vendor List" sheetId="2" r:id="rId3"/>
    <sheet name="Budget Notes" sheetId="4" r:id="rId4"/>
  </sheets>
  <calcPr calcId="145621"/>
</workbook>
</file>

<file path=xl/calcChain.xml><?xml version="1.0" encoding="utf-8"?>
<calcChain xmlns="http://schemas.openxmlformats.org/spreadsheetml/2006/main">
  <c r="E14" i="1" l="1"/>
  <c r="F19" i="1"/>
  <c r="E19" i="1"/>
  <c r="G19" i="1" s="1"/>
  <c r="L15" i="3" s="1"/>
  <c r="R12" i="3" l="1"/>
  <c r="K11" i="3"/>
  <c r="K10" i="3"/>
  <c r="K6" i="3"/>
  <c r="K8" i="3"/>
  <c r="K5" i="3"/>
  <c r="K14" i="3"/>
  <c r="K16" i="3"/>
  <c r="K19" i="3"/>
  <c r="K18" i="3"/>
  <c r="K17" i="3"/>
  <c r="K13" i="3"/>
  <c r="K12" i="3"/>
  <c r="K9" i="3"/>
  <c r="K7" i="3"/>
  <c r="F23" i="1"/>
  <c r="E23" i="1"/>
  <c r="G23" i="1" s="1"/>
  <c r="F14" i="1"/>
  <c r="G14" i="1" s="1"/>
  <c r="L4" i="3" s="1"/>
  <c r="E24" i="1" l="1"/>
  <c r="K4" i="3"/>
  <c r="K15" i="3"/>
  <c r="M15" i="3" s="1"/>
  <c r="F24" i="1"/>
  <c r="G24" i="1" l="1"/>
  <c r="L25" i="3"/>
  <c r="K23" i="3"/>
  <c r="M4" i="3"/>
  <c r="K24" i="3" l="1"/>
  <c r="K25" i="3" s="1"/>
  <c r="G27" i="3" s="1"/>
  <c r="K27" i="3" s="1"/>
</calcChain>
</file>

<file path=xl/sharedStrings.xml><?xml version="1.0" encoding="utf-8"?>
<sst xmlns="http://schemas.openxmlformats.org/spreadsheetml/2006/main" count="85" uniqueCount="71">
  <si>
    <t>Name</t>
  </si>
  <si>
    <t>Address</t>
  </si>
  <si>
    <t>Title</t>
  </si>
  <si>
    <t>Phone</t>
  </si>
  <si>
    <t>Email</t>
  </si>
  <si>
    <t>Notes</t>
  </si>
  <si>
    <t>PO NUMBER</t>
  </si>
  <si>
    <t>INVOICE #</t>
  </si>
  <si>
    <t>Invoice Date</t>
  </si>
  <si>
    <t>Description</t>
  </si>
  <si>
    <t>Amount</t>
  </si>
  <si>
    <t>CTC</t>
  </si>
  <si>
    <t>Total Spent</t>
  </si>
  <si>
    <t>Total</t>
  </si>
  <si>
    <t xml:space="preserve">Grand Total Program Costs </t>
  </si>
  <si>
    <t>Units</t>
  </si>
  <si>
    <t>Rate</t>
  </si>
  <si>
    <t>Estimated</t>
  </si>
  <si>
    <t>Delta</t>
  </si>
  <si>
    <t>PROGRAMMING</t>
  </si>
  <si>
    <t>PRINTING/SIGNAGE</t>
  </si>
  <si>
    <t>Rental Period</t>
  </si>
  <si>
    <t>TOTAL</t>
  </si>
  <si>
    <t>Service</t>
  </si>
  <si>
    <t>Activity Costs</t>
  </si>
  <si>
    <t>Budget</t>
  </si>
  <si>
    <t>Audience Cap</t>
  </si>
  <si>
    <t>Alcohol</t>
  </si>
  <si>
    <t>Bartender/Server Fees</t>
  </si>
  <si>
    <t>Actual</t>
  </si>
  <si>
    <t>Way finding - Misc Signs</t>
  </si>
  <si>
    <t>Contingency</t>
  </si>
  <si>
    <t>GRAND TOTAL</t>
  </si>
  <si>
    <t>Budget Notes</t>
  </si>
  <si>
    <t>Programming 6012</t>
  </si>
  <si>
    <t>TICKETING FEES</t>
  </si>
  <si>
    <t xml:space="preserve">Ticket Price: </t>
  </si>
  <si>
    <t>25 Comp Tickets</t>
  </si>
  <si>
    <t>Food Costs - Pretzels</t>
  </si>
  <si>
    <t>Food Costs - Cheese</t>
  </si>
  <si>
    <t>Food Costs - Pork Belly &amp; Brisket</t>
  </si>
  <si>
    <t>Food Costs - Ice Cream</t>
  </si>
  <si>
    <t>Food Costs - Spicy</t>
  </si>
  <si>
    <t>Program Inserts</t>
  </si>
  <si>
    <t>printed in house</t>
  </si>
  <si>
    <t>Tables  Clothes</t>
  </si>
  <si>
    <t>PSF Banner Bugs</t>
  </si>
  <si>
    <t>n/a already made</t>
  </si>
  <si>
    <t>Easel Back Signs</t>
  </si>
  <si>
    <t>Included in Alcohol Costs</t>
  </si>
  <si>
    <t>sign for stations &amp; menu board</t>
  </si>
  <si>
    <t>6lb block</t>
  </si>
  <si>
    <t>includes labor</t>
  </si>
  <si>
    <t>Run Throughs</t>
  </si>
  <si>
    <t>Fette Sau: Taste Pairing Walk Through</t>
  </si>
  <si>
    <t>Fair Food Philly: Cheese for Walk through</t>
  </si>
  <si>
    <t>Little Baby's Ice Cream Pairing</t>
  </si>
  <si>
    <t>Yellow Spring Farm: Cheese Pairing</t>
  </si>
  <si>
    <t>did not order</t>
  </si>
  <si>
    <t>did not use</t>
  </si>
  <si>
    <t>TICKET REVENUE</t>
  </si>
  <si>
    <t>Beer Chemistry: Perfect Pairings</t>
  </si>
  <si>
    <t>Fair Food Philly: Cheese for tasting</t>
  </si>
  <si>
    <t>Han Dynasty: Interview with Joe Six Pack</t>
  </si>
  <si>
    <t>Han Dynasty: Cucumbers for Pairings</t>
  </si>
  <si>
    <t>Fette Sau: Meat Pairings for program</t>
  </si>
  <si>
    <t>* No activity costs submitted to date</t>
  </si>
  <si>
    <t>Signage 6025</t>
  </si>
  <si>
    <t>Design: 5 Easel Back Signs</t>
  </si>
  <si>
    <t>Yards: Ticket Reimbursement</t>
  </si>
  <si>
    <t>Han Dynasty: Tasting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</si>
</sst>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4" fontId="0" fillId="0" borderId="0" xfId="0" applyNumberFormat="1"/>
    <xf numFmtId="43" fontId="0" fillId="0" borderId="0" xfId="0" applyNumberFormat="1"/>
    <xf numFmtId="164" fontId="0" fillId="0" borderId="0" xfId="0" applyNumberForma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14" fontId="2" fillId="2" borderId="0" xfId="0" applyNumberFormat="1" applyFont="1" applyFill="1"/>
    <xf numFmtId="43" fontId="2" fillId="2" borderId="0" xfId="0" applyNumberFormat="1" applyFont="1" applyFill="1"/>
    <xf numFmtId="164" fontId="2" fillId="2" borderId="0" xfId="0" applyNumberFormat="1" applyFon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43" fontId="0" fillId="0" borderId="0" xfId="0" applyNumberFormat="1" applyFont="1" applyAlignment="1">
      <alignment horizontal="center"/>
    </xf>
    <xf numFmtId="1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43" fontId="1" fillId="0" borderId="1" xfId="0" applyNumberFormat="1" applyFont="1" applyBorder="1"/>
    <xf numFmtId="164" fontId="0" fillId="0" borderId="1" xfId="0" applyNumberFormat="1" applyBorder="1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left"/>
    </xf>
    <xf numFmtId="8" fontId="4" fillId="3" borderId="0" xfId="0" applyNumberFormat="1" applyFont="1" applyFill="1"/>
    <xf numFmtId="43" fontId="4" fillId="3" borderId="0" xfId="0" applyNumberFormat="1" applyFont="1" applyFill="1"/>
    <xf numFmtId="0" fontId="4" fillId="0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left"/>
    </xf>
    <xf numFmtId="8" fontId="5" fillId="0" borderId="0" xfId="0" applyNumberFormat="1" applyFont="1"/>
    <xf numFmtId="8" fontId="4" fillId="0" borderId="0" xfId="0" applyNumberFormat="1" applyFont="1" applyFill="1"/>
    <xf numFmtId="0" fontId="5" fillId="0" borderId="0" xfId="0" applyFont="1" applyFill="1"/>
    <xf numFmtId="0" fontId="8" fillId="0" borderId="0" xfId="0" applyFont="1" applyFill="1"/>
    <xf numFmtId="0" fontId="5" fillId="0" borderId="0" xfId="0" applyFont="1" applyFill="1" applyAlignment="1">
      <alignment horizontal="left"/>
    </xf>
    <xf numFmtId="0" fontId="5" fillId="4" borderId="0" xfId="0" applyFont="1" applyFill="1"/>
    <xf numFmtId="0" fontId="4" fillId="4" borderId="0" xfId="0" applyFont="1" applyFill="1"/>
    <xf numFmtId="0" fontId="5" fillId="4" borderId="0" xfId="0" applyFont="1" applyFill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8" fontId="4" fillId="0" borderId="0" xfId="0" applyNumberFormat="1" applyFont="1"/>
    <xf numFmtId="0" fontId="5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left"/>
    </xf>
    <xf numFmtId="8" fontId="4" fillId="5" borderId="0" xfId="0" applyNumberFormat="1" applyFont="1" applyFill="1"/>
    <xf numFmtId="8" fontId="5" fillId="0" borderId="0" xfId="0" applyNumberFormat="1" applyFont="1" applyAlignment="1">
      <alignment horizontal="left"/>
    </xf>
    <xf numFmtId="9" fontId="4" fillId="0" borderId="0" xfId="0" applyNumberFormat="1" applyFont="1" applyAlignment="1">
      <alignment horizontal="left"/>
    </xf>
    <xf numFmtId="0" fontId="7" fillId="0" borderId="0" xfId="0" applyFont="1"/>
    <xf numFmtId="8" fontId="7" fillId="0" borderId="0" xfId="0" applyNumberFormat="1" applyFont="1"/>
    <xf numFmtId="0" fontId="7" fillId="0" borderId="0" xfId="0" applyFont="1" applyAlignment="1">
      <alignment horizontal="left"/>
    </xf>
    <xf numFmtId="164" fontId="7" fillId="0" borderId="0" xfId="0" applyNumberFormat="1" applyFont="1" applyFill="1"/>
    <xf numFmtId="164" fontId="5" fillId="0" borderId="0" xfId="0" applyNumberFormat="1" applyFont="1"/>
    <xf numFmtId="164" fontId="5" fillId="0" borderId="0" xfId="0" applyNumberFormat="1" applyFont="1" applyFill="1"/>
    <xf numFmtId="4" fontId="5" fillId="4" borderId="0" xfId="0" applyNumberFormat="1" applyFont="1" applyFill="1"/>
    <xf numFmtId="4" fontId="4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A28" workbookViewId="0">
      <selection activeCell="N29" sqref="N29"/>
    </sheetView>
  </sheetViews>
  <sheetFormatPr defaultRowHeight="15" x14ac:dyDescent="0.25"/>
  <cols>
    <col min="1" max="1" width="5.7109375" customWidth="1"/>
    <col min="2" max="2" width="1.7109375" customWidth="1"/>
    <col min="3" max="3" width="30.140625" customWidth="1"/>
    <col min="4" max="4" width="2" customWidth="1"/>
    <col min="5" max="5" width="9.140625" style="15"/>
    <col min="6" max="6" width="2" style="15" customWidth="1"/>
    <col min="7" max="7" width="10.28515625" style="15" customWidth="1"/>
    <col min="8" max="8" width="2" style="15" customWidth="1"/>
    <col min="9" max="9" width="12.5703125" style="15" customWidth="1"/>
    <col min="10" max="10" width="2" customWidth="1"/>
    <col min="11" max="11" width="12.42578125" customWidth="1"/>
    <col min="12" max="12" width="12.140625" customWidth="1"/>
    <col min="13" max="13" width="11.5703125" customWidth="1"/>
    <col min="14" max="14" width="25" customWidth="1"/>
  </cols>
  <sheetData>
    <row r="1" spans="1:18" x14ac:dyDescent="0.25">
      <c r="A1" s="29" t="s">
        <v>61</v>
      </c>
      <c r="B1" s="29"/>
      <c r="C1" s="29"/>
      <c r="D1" s="29"/>
      <c r="E1" s="30"/>
      <c r="F1" s="30"/>
      <c r="G1" s="30"/>
      <c r="H1" s="30"/>
      <c r="I1" s="30"/>
      <c r="J1" s="29"/>
      <c r="K1" s="29"/>
      <c r="L1" s="29"/>
      <c r="M1" s="29"/>
      <c r="N1" s="29"/>
    </row>
    <row r="2" spans="1:18" x14ac:dyDescent="0.25">
      <c r="A2" s="31"/>
      <c r="B2" s="31"/>
      <c r="C2" s="31"/>
      <c r="D2" s="31"/>
      <c r="E2" s="32"/>
      <c r="F2" s="32"/>
      <c r="G2" s="32"/>
      <c r="H2" s="32"/>
      <c r="I2" s="32"/>
      <c r="J2" s="31"/>
      <c r="K2" s="31"/>
      <c r="L2" s="31"/>
      <c r="M2" s="31"/>
      <c r="N2" s="31"/>
    </row>
    <row r="3" spans="1:18" x14ac:dyDescent="0.25">
      <c r="A3" s="31"/>
      <c r="B3" s="31"/>
      <c r="C3" s="33" t="s">
        <v>9</v>
      </c>
      <c r="D3" s="33"/>
      <c r="E3" s="33" t="s">
        <v>15</v>
      </c>
      <c r="F3" s="33"/>
      <c r="G3" s="33" t="s">
        <v>16</v>
      </c>
      <c r="H3" s="33"/>
      <c r="I3" s="33" t="s">
        <v>21</v>
      </c>
      <c r="J3" s="33"/>
      <c r="K3" s="33" t="s">
        <v>17</v>
      </c>
      <c r="L3" s="33" t="s">
        <v>29</v>
      </c>
      <c r="M3" s="33" t="s">
        <v>18</v>
      </c>
      <c r="N3" s="33" t="s">
        <v>5</v>
      </c>
    </row>
    <row r="4" spans="1:18" x14ac:dyDescent="0.25">
      <c r="A4" s="29">
        <v>6012</v>
      </c>
      <c r="B4" s="29" t="s">
        <v>19</v>
      </c>
      <c r="C4" s="34"/>
      <c r="D4" s="34"/>
      <c r="E4" s="35"/>
      <c r="F4" s="35"/>
      <c r="G4" s="35"/>
      <c r="H4" s="35"/>
      <c r="I4" s="35"/>
      <c r="J4" s="34"/>
      <c r="K4" s="36">
        <f>SUM(K5:K14)</f>
        <v>8083.5</v>
      </c>
      <c r="L4" s="37">
        <f>'Reconciled Budget'!G14</f>
        <v>6970.52</v>
      </c>
      <c r="M4" s="36">
        <f>L4-K4</f>
        <v>-1112.9799999999996</v>
      </c>
      <c r="N4" s="34"/>
      <c r="P4" s="15"/>
    </row>
    <row r="5" spans="1:18" s="24" customFormat="1" x14ac:dyDescent="0.25">
      <c r="A5" s="38"/>
      <c r="B5" s="38"/>
      <c r="C5" s="39" t="s">
        <v>24</v>
      </c>
      <c r="D5" s="39"/>
      <c r="E5" s="40">
        <v>1</v>
      </c>
      <c r="F5" s="40"/>
      <c r="G5" s="40">
        <v>400</v>
      </c>
      <c r="H5" s="40"/>
      <c r="I5" s="40">
        <v>1</v>
      </c>
      <c r="J5" s="39"/>
      <c r="K5" s="59">
        <f t="shared" ref="K5" si="0">E5*G5*I5</f>
        <v>400</v>
      </c>
      <c r="L5" s="63">
        <v>0</v>
      </c>
      <c r="M5" s="42"/>
      <c r="N5" s="43"/>
      <c r="P5" s="25"/>
    </row>
    <row r="6" spans="1:18" s="24" customFormat="1" x14ac:dyDescent="0.25">
      <c r="A6" s="38"/>
      <c r="B6" s="38"/>
      <c r="C6" s="39" t="s">
        <v>27</v>
      </c>
      <c r="D6" s="39"/>
      <c r="E6" s="40">
        <v>200</v>
      </c>
      <c r="F6" s="40"/>
      <c r="G6" s="40">
        <v>25</v>
      </c>
      <c r="H6" s="40"/>
      <c r="I6" s="40">
        <v>1</v>
      </c>
      <c r="J6" s="39"/>
      <c r="K6" s="59">
        <f t="shared" ref="K6:K14" si="1">E6*G6*I6</f>
        <v>5000</v>
      </c>
      <c r="L6" s="61">
        <v>4600</v>
      </c>
      <c r="M6" s="42"/>
      <c r="N6" s="43"/>
      <c r="P6" s="25"/>
    </row>
    <row r="7" spans="1:18" s="26" customFormat="1" x14ac:dyDescent="0.25">
      <c r="A7" s="44"/>
      <c r="B7" s="44"/>
      <c r="C7" s="39" t="s">
        <v>28</v>
      </c>
      <c r="D7" s="39"/>
      <c r="E7" s="40">
        <v>0</v>
      </c>
      <c r="F7" s="40"/>
      <c r="G7" s="40">
        <v>0</v>
      </c>
      <c r="H7" s="40"/>
      <c r="I7" s="40">
        <v>0</v>
      </c>
      <c r="J7" s="39"/>
      <c r="K7" s="41">
        <f t="shared" si="1"/>
        <v>0</v>
      </c>
      <c r="L7" s="61">
        <v>0</v>
      </c>
      <c r="M7" s="39"/>
      <c r="N7" s="39" t="s">
        <v>49</v>
      </c>
      <c r="P7" s="27"/>
    </row>
    <row r="8" spans="1:18" s="26" customFormat="1" x14ac:dyDescent="0.25">
      <c r="A8" s="44"/>
      <c r="B8" s="44"/>
      <c r="C8" s="58" t="s">
        <v>39</v>
      </c>
      <c r="D8" s="39"/>
      <c r="E8" s="40">
        <v>1</v>
      </c>
      <c r="F8" s="40"/>
      <c r="G8" s="40">
        <v>150</v>
      </c>
      <c r="H8" s="40"/>
      <c r="I8" s="40">
        <v>1</v>
      </c>
      <c r="J8" s="39"/>
      <c r="K8" s="41">
        <f t="shared" si="1"/>
        <v>150</v>
      </c>
      <c r="L8" s="61">
        <v>150</v>
      </c>
      <c r="M8" s="39"/>
      <c r="N8" s="39" t="s">
        <v>51</v>
      </c>
      <c r="P8" s="27"/>
    </row>
    <row r="9" spans="1:18" x14ac:dyDescent="0.25">
      <c r="A9" s="31"/>
      <c r="B9" s="31"/>
      <c r="C9" s="58" t="s">
        <v>40</v>
      </c>
      <c r="D9" s="31"/>
      <c r="E9" s="32">
        <v>1</v>
      </c>
      <c r="F9" s="32"/>
      <c r="G9" s="32">
        <v>1400</v>
      </c>
      <c r="H9" s="32"/>
      <c r="I9" s="32">
        <v>1</v>
      </c>
      <c r="J9" s="31"/>
      <c r="K9" s="41">
        <f t="shared" si="1"/>
        <v>1400</v>
      </c>
      <c r="L9" s="62">
        <v>1252</v>
      </c>
      <c r="M9" s="41"/>
      <c r="N9" s="31" t="s">
        <v>52</v>
      </c>
      <c r="P9" s="15"/>
    </row>
    <row r="10" spans="1:18" x14ac:dyDescent="0.25">
      <c r="A10" s="31"/>
      <c r="B10" s="31"/>
      <c r="C10" s="39" t="s">
        <v>41</v>
      </c>
      <c r="D10" s="31"/>
      <c r="E10" s="32">
        <v>200</v>
      </c>
      <c r="F10" s="32"/>
      <c r="G10" s="32">
        <v>2.5</v>
      </c>
      <c r="H10" s="32"/>
      <c r="I10" s="32">
        <v>1</v>
      </c>
      <c r="J10" s="31"/>
      <c r="K10" s="41">
        <f t="shared" si="1"/>
        <v>500</v>
      </c>
      <c r="L10" s="62">
        <v>500</v>
      </c>
      <c r="M10" s="41"/>
      <c r="N10" s="31"/>
      <c r="P10" s="15"/>
    </row>
    <row r="11" spans="1:18" x14ac:dyDescent="0.25">
      <c r="A11" s="31"/>
      <c r="B11" s="31"/>
      <c r="C11" s="39" t="s">
        <v>42</v>
      </c>
      <c r="D11" s="58"/>
      <c r="E11" s="60">
        <v>4</v>
      </c>
      <c r="F11" s="60"/>
      <c r="G11" s="60">
        <v>80</v>
      </c>
      <c r="H11" s="60"/>
      <c r="I11" s="60">
        <v>1</v>
      </c>
      <c r="J11" s="58"/>
      <c r="K11" s="59">
        <f t="shared" si="1"/>
        <v>320</v>
      </c>
      <c r="L11" s="62">
        <v>320</v>
      </c>
      <c r="M11" s="41"/>
      <c r="N11" s="31"/>
      <c r="P11" s="15"/>
    </row>
    <row r="12" spans="1:18" x14ac:dyDescent="0.25">
      <c r="A12" s="31"/>
      <c r="B12" s="31"/>
      <c r="C12" s="58" t="s">
        <v>38</v>
      </c>
      <c r="D12" s="58"/>
      <c r="E12" s="60">
        <v>1</v>
      </c>
      <c r="F12" s="60"/>
      <c r="G12" s="60">
        <v>150</v>
      </c>
      <c r="H12" s="60"/>
      <c r="I12" s="60">
        <v>1</v>
      </c>
      <c r="J12" s="58"/>
      <c r="K12" s="59">
        <f t="shared" si="1"/>
        <v>150</v>
      </c>
      <c r="L12" s="62">
        <v>0</v>
      </c>
      <c r="M12" s="41"/>
      <c r="N12" s="31" t="s">
        <v>58</v>
      </c>
      <c r="P12" s="15"/>
      <c r="R12">
        <f>7+5+7+1+25</f>
        <v>45</v>
      </c>
    </row>
    <row r="13" spans="1:18" x14ac:dyDescent="0.25">
      <c r="A13" s="31"/>
      <c r="B13" s="31"/>
      <c r="C13" s="58" t="s">
        <v>45</v>
      </c>
      <c r="D13" s="31"/>
      <c r="E13" s="32">
        <v>10</v>
      </c>
      <c r="F13" s="32"/>
      <c r="G13" s="32">
        <v>1.35</v>
      </c>
      <c r="H13" s="32"/>
      <c r="I13" s="32">
        <v>1</v>
      </c>
      <c r="J13" s="31"/>
      <c r="K13" s="41">
        <f t="shared" si="1"/>
        <v>13.5</v>
      </c>
      <c r="L13" s="62">
        <v>0</v>
      </c>
      <c r="M13" s="41"/>
      <c r="N13" s="31" t="s">
        <v>59</v>
      </c>
      <c r="P13" s="15"/>
    </row>
    <row r="14" spans="1:18" x14ac:dyDescent="0.25">
      <c r="A14" s="31"/>
      <c r="B14" s="31"/>
      <c r="C14" s="31" t="s">
        <v>53</v>
      </c>
      <c r="D14" s="31"/>
      <c r="E14" s="32">
        <v>1</v>
      </c>
      <c r="F14" s="32"/>
      <c r="G14" s="32">
        <v>150</v>
      </c>
      <c r="H14" s="32"/>
      <c r="I14" s="32">
        <v>1</v>
      </c>
      <c r="J14" s="31"/>
      <c r="K14" s="41">
        <f t="shared" si="1"/>
        <v>150</v>
      </c>
      <c r="L14" s="41">
        <v>148.52000000000001</v>
      </c>
      <c r="M14" s="41"/>
      <c r="N14" s="31"/>
      <c r="P14" s="15"/>
    </row>
    <row r="15" spans="1:18" x14ac:dyDescent="0.25">
      <c r="A15" s="29">
        <v>6025</v>
      </c>
      <c r="B15" s="29" t="s">
        <v>20</v>
      </c>
      <c r="C15" s="34"/>
      <c r="D15" s="34"/>
      <c r="E15" s="35"/>
      <c r="F15" s="35"/>
      <c r="G15" s="35"/>
      <c r="H15" s="35"/>
      <c r="I15" s="35"/>
      <c r="J15" s="34"/>
      <c r="K15" s="36">
        <f>SUM(K16:K19)</f>
        <v>540</v>
      </c>
      <c r="L15" s="37">
        <f>'Reconciled Budget'!G19</f>
        <v>300</v>
      </c>
      <c r="M15" s="36">
        <f>L15-K15</f>
        <v>-240</v>
      </c>
      <c r="N15" s="34"/>
      <c r="P15" s="15"/>
    </row>
    <row r="16" spans="1:18" s="24" customFormat="1" x14ac:dyDescent="0.25">
      <c r="A16" s="38"/>
      <c r="B16" s="38"/>
      <c r="C16" s="43" t="s">
        <v>43</v>
      </c>
      <c r="D16" s="43"/>
      <c r="E16" s="45">
        <v>200</v>
      </c>
      <c r="F16" s="45"/>
      <c r="G16" s="45">
        <v>0</v>
      </c>
      <c r="H16" s="45"/>
      <c r="I16" s="45">
        <v>0</v>
      </c>
      <c r="J16" s="43"/>
      <c r="K16" s="41">
        <f>E16*G16*I16</f>
        <v>0</v>
      </c>
      <c r="L16" s="43">
        <v>0</v>
      </c>
      <c r="M16" s="43"/>
      <c r="N16" s="43" t="s">
        <v>44</v>
      </c>
      <c r="P16" s="25"/>
    </row>
    <row r="17" spans="1:16" s="24" customFormat="1" ht="17.25" customHeight="1" x14ac:dyDescent="0.25">
      <c r="A17" s="38"/>
      <c r="B17" s="38"/>
      <c r="C17" s="39" t="s">
        <v>48</v>
      </c>
      <c r="D17" s="43"/>
      <c r="E17" s="45">
        <v>9</v>
      </c>
      <c r="F17" s="45"/>
      <c r="G17" s="45">
        <v>60</v>
      </c>
      <c r="H17" s="45"/>
      <c r="I17" s="45">
        <v>1</v>
      </c>
      <c r="J17" s="43"/>
      <c r="K17" s="41">
        <f>E17*G17*I17</f>
        <v>540</v>
      </c>
      <c r="L17" s="61">
        <v>300</v>
      </c>
      <c r="M17" s="43"/>
      <c r="N17" s="43" t="s">
        <v>50</v>
      </c>
      <c r="P17" s="25"/>
    </row>
    <row r="18" spans="1:16" s="24" customFormat="1" ht="17.25" customHeight="1" x14ac:dyDescent="0.25">
      <c r="A18" s="38"/>
      <c r="B18" s="38"/>
      <c r="C18" s="43" t="s">
        <v>46</v>
      </c>
      <c r="D18" s="43"/>
      <c r="E18" s="45">
        <v>2</v>
      </c>
      <c r="F18" s="45"/>
      <c r="G18" s="45">
        <v>0</v>
      </c>
      <c r="H18" s="45"/>
      <c r="I18" s="45">
        <v>0</v>
      </c>
      <c r="J18" s="43"/>
      <c r="K18" s="41">
        <f>E18*G18*I18</f>
        <v>0</v>
      </c>
      <c r="L18" s="43">
        <v>0</v>
      </c>
      <c r="M18" s="43"/>
      <c r="N18" s="43" t="s">
        <v>47</v>
      </c>
      <c r="P18" s="25"/>
    </row>
    <row r="19" spans="1:16" x14ac:dyDescent="0.25">
      <c r="A19" s="31"/>
      <c r="B19" s="31"/>
      <c r="C19" s="31" t="s">
        <v>30</v>
      </c>
      <c r="D19" s="31"/>
      <c r="E19" s="32">
        <v>0</v>
      </c>
      <c r="F19" s="32"/>
      <c r="G19" s="32">
        <v>0</v>
      </c>
      <c r="H19" s="32"/>
      <c r="I19" s="32">
        <v>0</v>
      </c>
      <c r="J19" s="31"/>
      <c r="K19" s="41">
        <f>E19*G19*I19</f>
        <v>0</v>
      </c>
      <c r="L19" s="31">
        <v>0</v>
      </c>
      <c r="M19" s="31"/>
      <c r="N19" s="31"/>
      <c r="P19" s="15"/>
    </row>
    <row r="20" spans="1:16" x14ac:dyDescent="0.25">
      <c r="A20" s="46"/>
      <c r="B20" s="47" t="s">
        <v>60</v>
      </c>
      <c r="C20" s="47"/>
      <c r="D20" s="46"/>
      <c r="E20" s="48"/>
      <c r="F20" s="48"/>
      <c r="G20" s="48"/>
      <c r="H20" s="48"/>
      <c r="I20" s="48"/>
      <c r="J20" s="46"/>
      <c r="K20" s="46"/>
      <c r="L20" s="64">
        <v>-7593.77</v>
      </c>
      <c r="M20" s="46"/>
      <c r="N20" s="46"/>
      <c r="P20" s="15"/>
    </row>
    <row r="21" spans="1:16" x14ac:dyDescent="0.25">
      <c r="A21" s="46"/>
      <c r="B21" s="46"/>
      <c r="C21" s="46"/>
      <c r="D21" s="46"/>
      <c r="E21" s="48"/>
      <c r="F21" s="48"/>
      <c r="G21" s="48"/>
      <c r="H21" s="48"/>
      <c r="I21" s="48"/>
      <c r="J21" s="46"/>
      <c r="K21" s="46"/>
      <c r="L21" s="46"/>
      <c r="M21" s="46"/>
      <c r="N21" s="46"/>
      <c r="P21" s="15"/>
    </row>
    <row r="22" spans="1:16" x14ac:dyDescent="0.25">
      <c r="A22" s="46"/>
      <c r="B22" s="46"/>
      <c r="C22" s="46"/>
      <c r="D22" s="46"/>
      <c r="E22" s="48"/>
      <c r="F22" s="48"/>
      <c r="G22" s="48"/>
      <c r="H22" s="48"/>
      <c r="I22" s="48"/>
      <c r="J22" s="46"/>
      <c r="K22" s="46"/>
      <c r="L22" s="46"/>
      <c r="M22" s="46"/>
      <c r="N22" s="46"/>
      <c r="P22" s="15"/>
    </row>
    <row r="23" spans="1:16" x14ac:dyDescent="0.25">
      <c r="A23" s="31"/>
      <c r="B23" s="31"/>
      <c r="C23" s="49" t="s">
        <v>22</v>
      </c>
      <c r="D23" s="49"/>
      <c r="E23" s="50"/>
      <c r="F23" s="50"/>
      <c r="G23" s="50"/>
      <c r="H23" s="50"/>
      <c r="I23" s="50"/>
      <c r="J23" s="49"/>
      <c r="K23" s="51" t="e">
        <f>SUM(#REF!,#REF!,#REF!,#REF!,#REF!,K15,K4)</f>
        <v>#REF!</v>
      </c>
      <c r="L23" s="49"/>
      <c r="M23" s="49"/>
      <c r="N23" s="49"/>
    </row>
    <row r="24" spans="1:16" x14ac:dyDescent="0.25">
      <c r="A24" s="31"/>
      <c r="B24" s="31"/>
      <c r="C24" s="49" t="s">
        <v>31</v>
      </c>
      <c r="D24" s="49"/>
      <c r="E24" s="50"/>
      <c r="F24" s="50"/>
      <c r="G24" s="50"/>
      <c r="H24" s="50"/>
      <c r="I24" s="57">
        <v>0.1</v>
      </c>
      <c r="J24" s="49"/>
      <c r="K24" s="51" t="e">
        <f>K23*I24</f>
        <v>#REF!</v>
      </c>
      <c r="L24" s="49"/>
      <c r="M24" s="49"/>
      <c r="N24" s="49"/>
    </row>
    <row r="25" spans="1:16" x14ac:dyDescent="0.25">
      <c r="A25" s="52"/>
      <c r="B25" s="52"/>
      <c r="C25" s="53" t="s">
        <v>32</v>
      </c>
      <c r="D25" s="53"/>
      <c r="E25" s="54"/>
      <c r="F25" s="54"/>
      <c r="G25" s="54"/>
      <c r="H25" s="54"/>
      <c r="I25" s="54"/>
      <c r="J25" s="53"/>
      <c r="K25" s="55" t="e">
        <f>K23+K24</f>
        <v>#REF!</v>
      </c>
      <c r="L25" s="65" t="e">
        <f>SUM(L20:L22,#REF!,#REF!,#REF!,#REF!,#REF!,L15,L4)</f>
        <v>#REF!</v>
      </c>
      <c r="M25" s="53"/>
      <c r="N25" s="53"/>
    </row>
    <row r="26" spans="1:16" x14ac:dyDescent="0.25">
      <c r="A26" s="31"/>
      <c r="B26" s="31"/>
      <c r="C26" s="31"/>
      <c r="D26" s="31"/>
      <c r="E26" s="32"/>
      <c r="F26" s="32"/>
      <c r="G26" s="50" t="s">
        <v>25</v>
      </c>
      <c r="H26" s="32"/>
      <c r="I26" s="50" t="s">
        <v>26</v>
      </c>
      <c r="J26" s="31"/>
      <c r="K26" s="31"/>
      <c r="L26" s="31"/>
      <c r="M26" s="31"/>
      <c r="N26" s="31"/>
    </row>
    <row r="27" spans="1:16" x14ac:dyDescent="0.25">
      <c r="A27" s="31"/>
      <c r="B27" s="31"/>
      <c r="C27" s="49" t="s">
        <v>35</v>
      </c>
      <c r="D27" s="31"/>
      <c r="E27" s="32"/>
      <c r="F27" s="32"/>
      <c r="G27" s="56" t="e">
        <f>K25</f>
        <v>#REF!</v>
      </c>
      <c r="H27" s="32"/>
      <c r="I27" s="32">
        <v>200</v>
      </c>
      <c r="J27" s="31"/>
      <c r="K27" s="41" t="e">
        <f>G27/I27</f>
        <v>#REF!</v>
      </c>
      <c r="L27" s="31"/>
      <c r="M27" s="31"/>
      <c r="N27" s="31"/>
    </row>
    <row r="28" spans="1:16" x14ac:dyDescent="0.25">
      <c r="A28" s="31"/>
      <c r="B28" s="31"/>
      <c r="C28" s="31"/>
      <c r="D28" s="31"/>
      <c r="E28" s="32"/>
      <c r="F28" s="32"/>
      <c r="G28" s="32"/>
      <c r="H28" s="32"/>
      <c r="I28" s="32" t="s">
        <v>37</v>
      </c>
      <c r="J28" s="31"/>
      <c r="K28" s="31"/>
      <c r="L28" s="31"/>
      <c r="M28" s="31"/>
      <c r="N28" s="31"/>
    </row>
    <row r="29" spans="1:16" x14ac:dyDescent="0.25">
      <c r="A29" s="31"/>
      <c r="B29" s="31"/>
      <c r="C29" s="31" t="s">
        <v>36</v>
      </c>
      <c r="D29" s="31"/>
      <c r="E29" s="32"/>
      <c r="F29" s="32"/>
      <c r="G29" s="32"/>
      <c r="H29" s="32"/>
      <c r="I29" s="32"/>
      <c r="J29" s="31"/>
      <c r="K29" s="31"/>
      <c r="L29" s="31"/>
      <c r="M29" s="31"/>
      <c r="N29" s="31"/>
    </row>
    <row r="30" spans="1:16" x14ac:dyDescent="0.25">
      <c r="A30" s="31"/>
      <c r="B30" s="31"/>
      <c r="C30" s="31"/>
      <c r="D30" s="31"/>
      <c r="E30" s="32"/>
      <c r="F30" s="32"/>
      <c r="G30" s="32"/>
      <c r="H30" s="32"/>
      <c r="I30" s="32"/>
      <c r="J30" s="31"/>
      <c r="K30" s="31"/>
      <c r="L30" s="31"/>
      <c r="M30" s="31"/>
      <c r="N30" s="31"/>
    </row>
    <row r="31" spans="1:16" x14ac:dyDescent="0.25">
      <c r="A31" s="31"/>
      <c r="B31" s="31"/>
      <c r="C31" s="31"/>
      <c r="D31" s="31"/>
      <c r="E31" s="32"/>
      <c r="F31" s="32"/>
      <c r="G31" s="32"/>
      <c r="H31" s="32"/>
      <c r="I31" s="32"/>
      <c r="J31" s="31"/>
      <c r="K31" s="31"/>
      <c r="L31" s="31"/>
      <c r="M31" s="31"/>
      <c r="N31" s="31"/>
    </row>
    <row r="32" spans="1:16" x14ac:dyDescent="0.25">
      <c r="A32" s="31"/>
      <c r="B32" s="31"/>
      <c r="C32" s="31"/>
      <c r="D32" s="31"/>
      <c r="E32" s="32"/>
      <c r="F32" s="32"/>
      <c r="G32" s="32"/>
      <c r="H32" s="32"/>
      <c r="I32" s="32"/>
      <c r="J32" s="31"/>
      <c r="K32" s="31"/>
      <c r="L32" s="31"/>
      <c r="M32" s="31"/>
      <c r="N32" s="31"/>
    </row>
    <row r="33" spans="1:14" x14ac:dyDescent="0.25">
      <c r="A33" s="31"/>
      <c r="B33" s="31"/>
      <c r="C33" s="31"/>
      <c r="D33" s="31"/>
      <c r="E33" s="32"/>
      <c r="F33" s="32"/>
      <c r="G33" s="32"/>
      <c r="H33" s="32"/>
      <c r="I33" s="32"/>
      <c r="J33" s="31"/>
      <c r="K33" s="31"/>
      <c r="L33" s="31"/>
      <c r="M33" s="31"/>
      <c r="N33" s="31"/>
    </row>
    <row r="34" spans="1:14" x14ac:dyDescent="0.25">
      <c r="A34" s="31"/>
      <c r="B34" s="31"/>
      <c r="C34" s="31"/>
      <c r="D34" s="31"/>
      <c r="E34" s="32"/>
      <c r="F34" s="32"/>
      <c r="G34" s="32"/>
      <c r="H34" s="32"/>
      <c r="I34" s="32"/>
      <c r="J34" s="31"/>
      <c r="K34" s="31"/>
      <c r="L34" s="31"/>
      <c r="M34" s="31"/>
      <c r="N34" s="31"/>
    </row>
    <row r="35" spans="1:14" x14ac:dyDescent="0.25">
      <c r="A35" s="31"/>
      <c r="B35" s="31"/>
      <c r="C35" s="31"/>
      <c r="D35" s="31"/>
      <c r="E35" s="32"/>
      <c r="F35" s="32"/>
      <c r="G35" s="32"/>
      <c r="H35" s="32"/>
      <c r="I35" s="32"/>
      <c r="J35" s="31"/>
      <c r="K35" s="31"/>
      <c r="L35" s="31"/>
      <c r="M35" s="31"/>
      <c r="N35" s="31"/>
    </row>
    <row r="36" spans="1:14" x14ac:dyDescent="0.25">
      <c r="A36" s="31"/>
      <c r="B36" s="31"/>
      <c r="C36" s="31"/>
      <c r="D36" s="31"/>
      <c r="E36" s="32"/>
      <c r="F36" s="32"/>
      <c r="G36" s="32"/>
      <c r="H36" s="32"/>
      <c r="I36" s="32"/>
      <c r="J36" s="31"/>
      <c r="K36" s="31"/>
      <c r="L36" s="31"/>
      <c r="M36" s="31"/>
      <c r="N36" s="31"/>
    </row>
    <row r="37" spans="1:14" x14ac:dyDescent="0.25">
      <c r="A37" s="31"/>
      <c r="B37" s="31"/>
      <c r="C37" s="31"/>
      <c r="D37" s="31"/>
      <c r="E37" s="32"/>
      <c r="F37" s="32"/>
      <c r="G37" s="32"/>
      <c r="H37" s="32"/>
      <c r="I37" s="32"/>
      <c r="J37" s="31"/>
      <c r="K37" s="31"/>
      <c r="L37" s="31"/>
      <c r="M37" s="31"/>
      <c r="N37" s="31"/>
    </row>
    <row r="38" spans="1:14" x14ac:dyDescent="0.25">
      <c r="A38" s="31"/>
      <c r="B38" s="31"/>
      <c r="C38" s="31"/>
      <c r="D38" s="31"/>
      <c r="E38" s="32"/>
      <c r="F38" s="32"/>
      <c r="G38" s="32"/>
      <c r="H38" s="32"/>
      <c r="I38" s="32"/>
      <c r="J38" s="31"/>
      <c r="K38" s="31"/>
      <c r="L38" s="31"/>
      <c r="M38" s="31"/>
      <c r="N38" s="31"/>
    </row>
  </sheetData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opLeftCell="A10" workbookViewId="0">
      <selection activeCell="D8" sqref="D8"/>
    </sheetView>
  </sheetViews>
  <sheetFormatPr defaultRowHeight="15" x14ac:dyDescent="0.25"/>
  <cols>
    <col min="1" max="1" width="17.140625" customWidth="1"/>
    <col min="2" max="2" width="15" customWidth="1"/>
    <col min="3" max="3" width="12" customWidth="1"/>
    <col min="4" max="4" width="37" customWidth="1"/>
    <col min="5" max="5" width="11.85546875" customWidth="1"/>
    <col min="6" max="6" width="13.140625" customWidth="1"/>
    <col min="7" max="7" width="12.5703125" customWidth="1"/>
    <col min="8" max="8" width="24.5703125" customWidth="1"/>
  </cols>
  <sheetData>
    <row r="1" spans="1:8" x14ac:dyDescent="0.25">
      <c r="A1" s="2" t="s">
        <v>61</v>
      </c>
      <c r="C1" s="3"/>
      <c r="E1" s="4"/>
      <c r="F1" s="4"/>
      <c r="G1" s="4"/>
      <c r="H1" s="5"/>
    </row>
    <row r="2" spans="1:8" x14ac:dyDescent="0.25">
      <c r="A2" s="6" t="s">
        <v>34</v>
      </c>
      <c r="B2" s="7"/>
      <c r="C2" s="8"/>
      <c r="D2" s="7"/>
      <c r="E2" s="9"/>
      <c r="F2" s="9"/>
      <c r="G2" s="9"/>
      <c r="H2" s="10"/>
    </row>
    <row r="3" spans="1:8" x14ac:dyDescent="0.25">
      <c r="A3" s="11" t="s">
        <v>6</v>
      </c>
      <c r="B3" s="11" t="s">
        <v>7</v>
      </c>
      <c r="C3" s="12" t="s">
        <v>8</v>
      </c>
      <c r="D3" s="11" t="s">
        <v>9</v>
      </c>
      <c r="E3" s="13" t="s">
        <v>10</v>
      </c>
      <c r="F3" s="13" t="s">
        <v>11</v>
      </c>
      <c r="G3" s="13" t="s">
        <v>12</v>
      </c>
      <c r="H3" s="14" t="s">
        <v>5</v>
      </c>
    </row>
    <row r="4" spans="1:8" x14ac:dyDescent="0.25">
      <c r="A4" s="15"/>
      <c r="B4" s="16"/>
      <c r="C4" s="17">
        <v>41309</v>
      </c>
      <c r="D4" s="31" t="s">
        <v>54</v>
      </c>
      <c r="E4" s="5">
        <v>51.81</v>
      </c>
      <c r="F4" s="18"/>
      <c r="G4" s="13"/>
      <c r="H4" s="14"/>
    </row>
    <row r="5" spans="1:8" x14ac:dyDescent="0.25">
      <c r="A5" s="16"/>
      <c r="B5" s="16"/>
      <c r="C5" s="17">
        <v>41309</v>
      </c>
      <c r="D5" s="31" t="s">
        <v>55</v>
      </c>
      <c r="E5" s="5">
        <v>18</v>
      </c>
      <c r="F5" s="4"/>
      <c r="G5" s="4"/>
      <c r="H5" s="5"/>
    </row>
    <row r="6" spans="1:8" x14ac:dyDescent="0.25">
      <c r="A6" s="16"/>
      <c r="B6" s="16"/>
      <c r="C6" s="17">
        <v>41360</v>
      </c>
      <c r="D6" s="31" t="s">
        <v>56</v>
      </c>
      <c r="E6" s="5">
        <v>500</v>
      </c>
      <c r="F6" s="4"/>
      <c r="G6" s="4"/>
      <c r="H6" s="5"/>
    </row>
    <row r="7" spans="1:8" x14ac:dyDescent="0.25">
      <c r="A7" s="16"/>
      <c r="B7" s="16"/>
      <c r="C7" s="17">
        <v>41360</v>
      </c>
      <c r="D7" s="31" t="s">
        <v>57</v>
      </c>
      <c r="E7" s="5">
        <v>150</v>
      </c>
      <c r="F7" s="4"/>
      <c r="G7" s="4"/>
      <c r="H7" s="5"/>
    </row>
    <row r="8" spans="1:8" x14ac:dyDescent="0.25">
      <c r="A8" s="15"/>
      <c r="B8" s="16"/>
      <c r="C8" s="17">
        <v>41363</v>
      </c>
      <c r="D8" s="31" t="s">
        <v>70</v>
      </c>
      <c r="E8" s="5">
        <v>55.84</v>
      </c>
      <c r="F8" s="4"/>
      <c r="G8" s="4"/>
      <c r="H8" s="5"/>
    </row>
    <row r="9" spans="1:8" x14ac:dyDescent="0.25">
      <c r="A9" s="15"/>
      <c r="B9" s="16"/>
      <c r="C9" s="17">
        <v>41372</v>
      </c>
      <c r="D9" s="31" t="s">
        <v>62</v>
      </c>
      <c r="E9" s="5">
        <v>13.36</v>
      </c>
      <c r="F9" s="4"/>
      <c r="G9" s="4"/>
      <c r="H9" s="5"/>
    </row>
    <row r="10" spans="1:8" x14ac:dyDescent="0.25">
      <c r="A10" s="15"/>
      <c r="B10" s="16"/>
      <c r="C10" s="17">
        <v>41372</v>
      </c>
      <c r="D10" s="31" t="s">
        <v>63</v>
      </c>
      <c r="E10" s="5">
        <v>9.51</v>
      </c>
      <c r="F10" s="4"/>
      <c r="G10" s="4"/>
      <c r="H10" s="5"/>
    </row>
    <row r="11" spans="1:8" x14ac:dyDescent="0.25">
      <c r="A11" s="15"/>
      <c r="B11" s="16"/>
      <c r="C11" s="17">
        <v>41396</v>
      </c>
      <c r="D11" s="31" t="s">
        <v>64</v>
      </c>
      <c r="E11" s="5">
        <v>320</v>
      </c>
      <c r="F11" s="4"/>
      <c r="G11" s="4"/>
      <c r="H11" s="5"/>
    </row>
    <row r="12" spans="1:8" x14ac:dyDescent="0.25">
      <c r="A12" s="15"/>
      <c r="B12" s="16"/>
      <c r="C12" s="17">
        <v>41396</v>
      </c>
      <c r="D12" s="31" t="s">
        <v>65</v>
      </c>
      <c r="E12" s="5">
        <v>1252</v>
      </c>
      <c r="F12" s="4"/>
      <c r="G12" s="4"/>
      <c r="H12" s="5"/>
    </row>
    <row r="13" spans="1:8" x14ac:dyDescent="0.25">
      <c r="A13" s="16"/>
      <c r="B13" s="16"/>
      <c r="C13" s="17">
        <v>41416</v>
      </c>
      <c r="D13" s="31" t="s">
        <v>69</v>
      </c>
      <c r="E13" s="5">
        <v>4600</v>
      </c>
      <c r="F13" s="4"/>
      <c r="G13" s="4"/>
      <c r="H13" s="5"/>
    </row>
    <row r="14" spans="1:8" ht="15.75" thickBot="1" x14ac:dyDescent="0.3">
      <c r="C14" s="19"/>
      <c r="D14" s="20" t="s">
        <v>13</v>
      </c>
      <c r="E14" s="21">
        <f>SUM(E4:E13)</f>
        <v>6970.52</v>
      </c>
      <c r="F14" s="22">
        <f>SUM(F5:F10)</f>
        <v>0</v>
      </c>
      <c r="G14" s="22">
        <f>E14+F14</f>
        <v>6970.52</v>
      </c>
      <c r="H14" s="23"/>
    </row>
    <row r="15" spans="1:8" ht="15.75" thickTop="1" x14ac:dyDescent="0.25">
      <c r="A15" s="6" t="s">
        <v>67</v>
      </c>
      <c r="B15" s="7"/>
      <c r="C15" s="8"/>
      <c r="D15" s="7"/>
      <c r="E15" s="9"/>
      <c r="F15" s="9"/>
      <c r="G15" s="9"/>
      <c r="H15" s="10"/>
    </row>
    <row r="16" spans="1:8" x14ac:dyDescent="0.25">
      <c r="A16" s="11" t="s">
        <v>6</v>
      </c>
      <c r="B16" s="11" t="s">
        <v>7</v>
      </c>
      <c r="C16" s="12" t="s">
        <v>8</v>
      </c>
      <c r="D16" s="11" t="s">
        <v>9</v>
      </c>
      <c r="E16" s="13" t="s">
        <v>10</v>
      </c>
      <c r="F16" s="13" t="s">
        <v>11</v>
      </c>
      <c r="G16" s="13" t="s">
        <v>12</v>
      </c>
      <c r="H16" s="14" t="s">
        <v>5</v>
      </c>
    </row>
    <row r="17" spans="1:8" x14ac:dyDescent="0.25">
      <c r="A17" s="16"/>
      <c r="B17" s="16"/>
      <c r="C17" s="17">
        <v>41390</v>
      </c>
      <c r="D17" t="s">
        <v>68</v>
      </c>
      <c r="E17" s="4">
        <v>300</v>
      </c>
      <c r="F17" s="4"/>
      <c r="G17" s="4"/>
      <c r="H17" s="5"/>
    </row>
    <row r="18" spans="1:8" x14ac:dyDescent="0.25">
      <c r="A18" s="15"/>
      <c r="B18" s="16"/>
      <c r="C18" s="17"/>
      <c r="E18" s="4"/>
      <c r="F18" s="4"/>
      <c r="G18" s="4"/>
      <c r="H18" s="5"/>
    </row>
    <row r="19" spans="1:8" ht="15.75" thickBot="1" x14ac:dyDescent="0.3">
      <c r="C19" s="19"/>
      <c r="D19" s="20" t="s">
        <v>13</v>
      </c>
      <c r="E19" s="22">
        <f>SUM(E17:E18)</f>
        <v>300</v>
      </c>
      <c r="F19" s="22">
        <f>SUM(F17:F18)</f>
        <v>0</v>
      </c>
      <c r="G19" s="22">
        <f>E19+F19</f>
        <v>300</v>
      </c>
      <c r="H19" s="23"/>
    </row>
    <row r="20" spans="1:8" ht="15.75" thickTop="1" x14ac:dyDescent="0.25">
      <c r="A20" s="11"/>
      <c r="B20" s="16"/>
      <c r="C20" s="17"/>
      <c r="E20" s="18"/>
      <c r="F20" s="13"/>
      <c r="G20" s="13"/>
      <c r="H20" s="14"/>
    </row>
    <row r="21" spans="1:8" x14ac:dyDescent="0.25">
      <c r="A21" s="15"/>
      <c r="B21" s="16"/>
      <c r="C21" s="17"/>
      <c r="E21" s="4"/>
      <c r="F21" s="4"/>
      <c r="G21" s="4"/>
      <c r="H21" s="5"/>
    </row>
    <row r="22" spans="1:8" x14ac:dyDescent="0.25">
      <c r="A22" s="15"/>
      <c r="B22" s="16"/>
      <c r="C22" s="17"/>
      <c r="E22" s="4"/>
      <c r="F22" s="4"/>
      <c r="G22" s="4"/>
      <c r="H22" s="5"/>
    </row>
    <row r="23" spans="1:8" ht="15.75" thickBot="1" x14ac:dyDescent="0.3">
      <c r="C23" s="19"/>
      <c r="D23" s="20" t="s">
        <v>13</v>
      </c>
      <c r="E23" s="22">
        <f>SUM(E20:E22)</f>
        <v>0</v>
      </c>
      <c r="F23" s="22">
        <f>SUM(F21:F22)</f>
        <v>0</v>
      </c>
      <c r="G23" s="22">
        <f>E23+F23</f>
        <v>0</v>
      </c>
      <c r="H23" s="23"/>
    </row>
    <row r="24" spans="1:8" ht="16.5" thickTop="1" thickBot="1" x14ac:dyDescent="0.3">
      <c r="C24" s="19"/>
      <c r="D24" s="20" t="s">
        <v>14</v>
      </c>
      <c r="E24" s="22" t="e">
        <f>SUM(#REF!,#REF!,#REF!,#REF!,E14,E23)</f>
        <v>#REF!</v>
      </c>
      <c r="F24" s="22" t="e">
        <f>SUM(#REF!,#REF!,#REF!,#REF!,F14,F23)</f>
        <v>#REF!</v>
      </c>
      <c r="G24" s="22" t="e">
        <f>E24+F24</f>
        <v>#REF!</v>
      </c>
      <c r="H24" s="23"/>
    </row>
    <row r="25" spans="1:8" ht="15.75" thickTop="1" x14ac:dyDescent="0.25">
      <c r="C25" s="3"/>
      <c r="E25" s="4"/>
      <c r="F25" s="4"/>
      <c r="G25" s="4"/>
      <c r="H25" s="5"/>
    </row>
  </sheetData>
  <pageMargins left="0.25" right="0.25" top="0.75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workbookViewId="0">
      <selection activeCell="A3" sqref="A3"/>
    </sheetView>
  </sheetViews>
  <sheetFormatPr defaultRowHeight="15" x14ac:dyDescent="0.25"/>
  <cols>
    <col min="1" max="1" width="17" customWidth="1"/>
    <col min="2" max="2" width="26" customWidth="1"/>
    <col min="3" max="6" width="12.7109375" customWidth="1"/>
    <col min="7" max="7" width="40.85546875" customWidth="1"/>
  </cols>
  <sheetData>
    <row r="2" spans="1:7" x14ac:dyDescent="0.25">
      <c r="A2" t="s">
        <v>23</v>
      </c>
      <c r="B2" t="s">
        <v>0</v>
      </c>
      <c r="C2" t="s">
        <v>2</v>
      </c>
      <c r="D2" t="s">
        <v>3</v>
      </c>
      <c r="E2" t="s">
        <v>4</v>
      </c>
      <c r="F2" t="s">
        <v>1</v>
      </c>
      <c r="G2" t="s">
        <v>5</v>
      </c>
    </row>
    <row r="3" spans="1:7" x14ac:dyDescent="0.25">
      <c r="G3" s="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cols>
    <col min="1" max="1" width="114.7109375" customWidth="1"/>
  </cols>
  <sheetData>
    <row r="1" spans="1:1" x14ac:dyDescent="0.25">
      <c r="A1" s="28" t="s">
        <v>33</v>
      </c>
    </row>
    <row r="2" spans="1:1" x14ac:dyDescent="0.25">
      <c r="A2" s="2" t="s">
        <v>66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Top Sheet</vt:lpstr>
      <vt:lpstr>Reconciled Budget</vt:lpstr>
      <vt:lpstr>Vendor List</vt:lpstr>
      <vt:lpstr>Budget Notes</vt:lpstr>
    </vt:vector>
  </TitlesOfParts>
  <Company>The Franklin Institue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jhammerstone</dc:creator>
  <cp:lastModifiedBy>Ellen Trappey</cp:lastModifiedBy>
  <dcterms:created xsi:type="dcterms:W3CDTF">2012-09-18T18:41:28Z</dcterms:created>
  <dcterms:modified xsi:type="dcterms:W3CDTF">2014-02-09T21:03:12Z</dcterms:modified>
</cp:coreProperties>
</file>