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melissaweir/Desktop/"/>
    </mc:Choice>
  </mc:AlternateContent>
  <xr:revisionPtr revIDLastSave="0" documentId="8_{C6E4042E-1BB6-964F-997D-140B882A3FD3}" xr6:coauthVersionLast="44" xr6:coauthVersionMax="44" xr10:uidLastSave="{00000000-0000-0000-0000-000000000000}"/>
  <bookViews>
    <workbookView xWindow="-280" yWindow="460" windowWidth="28800" windowHeight="16180" activeTab="1" xr2:uid="{00000000-000D-0000-FFFF-FFFF00000000}"/>
  </bookViews>
  <sheets>
    <sheet name="CPH Calculator" sheetId="1" r:id="rId1"/>
    <sheet name="Example -- Super Duper Co." sheetId="2" r:id="rId2"/>
    <sheet name="How to use this tool" sheetId="3" state="hidden"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7" i="2" l="1"/>
  <c r="C56" i="2"/>
  <c r="C54" i="2"/>
  <c r="C53" i="2"/>
  <c r="C51" i="2"/>
  <c r="B47" i="2"/>
  <c r="B45" i="2"/>
  <c r="B43" i="2"/>
  <c r="C41" i="2"/>
  <c r="C36" i="2"/>
  <c r="C31" i="2"/>
  <c r="B29" i="2"/>
  <c r="B27" i="2"/>
  <c r="B25" i="2"/>
  <c r="B23" i="2"/>
  <c r="C21" i="2"/>
  <c r="C17" i="2"/>
  <c r="C15" i="2"/>
  <c r="B15" i="2"/>
  <c r="C14" i="2"/>
  <c r="B14" i="2"/>
  <c r="C13" i="2"/>
  <c r="B13" i="2"/>
  <c r="C12" i="2"/>
  <c r="B12" i="2"/>
  <c r="C11" i="2"/>
  <c r="B11" i="2"/>
  <c r="C10" i="2"/>
  <c r="C16" i="2" s="1"/>
  <c r="B10" i="2"/>
  <c r="C58" i="1"/>
  <c r="C56" i="1"/>
  <c r="C15" i="1" s="1"/>
  <c r="C54" i="1"/>
  <c r="C53" i="1"/>
  <c r="C51" i="1" s="1"/>
  <c r="C14" i="1" s="1"/>
  <c r="B47" i="1"/>
  <c r="B45" i="1"/>
  <c r="B43" i="1"/>
  <c r="C41" i="1"/>
  <c r="C36" i="1"/>
  <c r="C31" i="1"/>
  <c r="C11" i="1" s="1"/>
  <c r="C16" i="1" s="1"/>
  <c r="B29" i="1"/>
  <c r="B27" i="1"/>
  <c r="B25" i="1"/>
  <c r="B23" i="1"/>
  <c r="C21" i="1"/>
  <c r="C17" i="1"/>
  <c r="B15" i="1"/>
  <c r="B14" i="1"/>
  <c r="C13" i="1"/>
  <c r="B13" i="1"/>
  <c r="C12" i="1"/>
  <c r="B12" i="1"/>
  <c r="B11" i="1"/>
  <c r="C10" i="1"/>
  <c r="B10" i="1"/>
  <c r="C18" i="2" l="1"/>
  <c r="B7" i="2" s="1"/>
  <c r="B5" i="2"/>
  <c r="C18" i="1"/>
  <c r="B7" i="1" s="1"/>
  <c r="B5" i="1"/>
</calcChain>
</file>

<file path=xl/sharedStrings.xml><?xml version="1.0" encoding="utf-8"?>
<sst xmlns="http://schemas.openxmlformats.org/spreadsheetml/2006/main" count="93" uniqueCount="51">
  <si>
    <t>Fill this out first:</t>
  </si>
  <si>
    <t>Start Date</t>
  </si>
  <si>
    <t>End Date</t>
  </si>
  <si>
    <t>Total # Hires During the Period</t>
  </si>
  <si>
    <t>Total Costs</t>
  </si>
  <si>
    <t>Cost Per Hire</t>
  </si>
  <si>
    <t>Summary of Expenses by Category (Do Not Edit)</t>
  </si>
  <si>
    <t>Total Expense</t>
  </si>
  <si>
    <t xml:space="preserve">Total Hire Expenses: </t>
  </si>
  <si>
    <t>Total Hires</t>
  </si>
  <si>
    <t>Cost per hire</t>
  </si>
  <si>
    <t xml:space="preserve">Enter your firm's expenses below: </t>
  </si>
  <si>
    <t>Events Sponsorships: Total</t>
  </si>
  <si>
    <t>     Career Fairs -- General</t>
  </si>
  <si>
    <t xml:space="preserve">Enter your Events and Sponsorships expenses here (exclude travel and food as that is accounted for below). Where appropriate, you can allocate the percent of the expense for early career hiring (we have input 100% as a default, but this can be adjusted as necessary).  </t>
  </si>
  <si>
    <t>     Career Fairs -- On Campus</t>
  </si>
  <si>
    <t>     Diversity Events</t>
  </si>
  <si>
    <t xml:space="preserve">    Hackathons</t>
  </si>
  <si>
    <t>Travel Expenses: Total</t>
  </si>
  <si>
    <t>     Flights</t>
  </si>
  <si>
    <t>Include any travel-related expenses related to early career hiring.</t>
  </si>
  <si>
    <t>     Hotels</t>
  </si>
  <si>
    <t>     Food and Beverage</t>
  </si>
  <si>
    <t>Recruiter Team Salaries: Total</t>
  </si>
  <si>
    <t>Recruiter and Sourcer Salaries: Directly Responsible For Early Hires</t>
  </si>
  <si>
    <t>Include salaries associated with early career hiring, and allocate management based on time spent in early career hiring management</t>
  </si>
  <si>
    <t>Recruiting Manager Salaries (attributable to Early Hires)</t>
  </si>
  <si>
    <t>Non-salary employee costs (enter as %)</t>
  </si>
  <si>
    <t>Include cash salaries and bonuses associated with early career hiring, and allocate management based on time spent in early career hiring management</t>
  </si>
  <si>
    <t xml:space="preserve">Technology Expenses: Total </t>
  </si>
  <si>
    <t>     ATS Costs</t>
  </si>
  <si>
    <t xml:space="preserve">Include spend on job boards, diversity career sites, Linkedin recruiter licenses, social search tools, recruitment marketing costs, career site costs, and ATS costs. Allocate a percent attributable to early career hiring, e.g. by dividing the number of early career hires by total hires. </t>
  </si>
  <si>
    <t>     Job Board Advertising</t>
  </si>
  <si>
    <t>     Recruitment Marketing Costs</t>
  </si>
  <si>
    <t>     Other Talent Acquisition Technology Costs (CRM, assessments, Social Search, etc.)</t>
  </si>
  <si>
    <t>     Other TA Tech Allocation: Early Career</t>
  </si>
  <si>
    <t>Hiring Manager Costs: Total</t>
  </si>
  <si>
    <t>     Hours Recruiting Per Hire</t>
  </si>
  <si>
    <t>Estimate average hours spent by hiring managers recruiting per hire (we've input 4 as a default). Adjust average manager salary based on your org's comp structure (we have used 27.77 as a default)</t>
  </si>
  <si>
    <t>     Total # of Hires</t>
  </si>
  <si>
    <t>     Hiring Manager Hourly Cost</t>
  </si>
  <si>
    <t>Overhead/facilities Costs</t>
  </si>
  <si>
    <t xml:space="preserve">Overhead/facilities Costs </t>
  </si>
  <si>
    <t>     Desk cost per head</t>
  </si>
  <si>
    <t>     "Desk cost" per head per month</t>
  </si>
  <si>
    <t>You can either enter the total direct facilities expense attributable to recruiting in cell C59 if you have this info available. Else, calculate your cost per head and enter in cell C57 (we've input $650/mo as a default) and recruiting headcount in cell C58.</t>
  </si>
  <si>
    <t xml:space="preserve">     Time period (months)</t>
  </si>
  <si>
    <t>You can either enter the total direct facilities expense attributable to recruiting in cell C59 if you have this info available. Else, calculate your cost per head and enter in cell C57 (we've input $650 as a default) and recruiting headcount in cell C58.</t>
  </si>
  <si>
    <t>     Total Recruiting Headcount (Early Career Hire)</t>
  </si>
  <si>
    <t>     Total rent/facilities expense attributable to early career hiring (Enter directly here if you know this --&gt;)</t>
  </si>
  <si>
    <t>WayUp//Talent Tech Labs Cost-Per-Hire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</si>
</sst>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quot;$&quot;#,##0"/>
    <numFmt numFmtId="166" formatCode="&quot;$&quot;#,##0.00"/>
  </numFmts>
  <fonts count="12" x14ac:knownFonts="1">
    <font>
      <sz val="10"/>
      <color rgb="FF000000"/>
      <name val="Arial"/>
    </font>
    <font>
      <sz val="10"/>
      <name val="Arial"/>
      <family val="2"/>
    </font>
    <font>
      <b/>
      <sz val="18"/>
      <name val="Arial"/>
      <family val="2"/>
    </font>
    <font>
      <b/>
      <sz val="18"/>
      <color rgb="FFFFFFFF"/>
      <name val="Arial"/>
      <family val="2"/>
    </font>
    <font>
      <b/>
      <sz val="10"/>
      <name val="Arial"/>
      <family val="2"/>
    </font>
    <font>
      <b/>
      <sz val="12"/>
      <color rgb="FFFFFFFF"/>
      <name val="Arial"/>
      <family val="2"/>
    </font>
    <font>
      <b/>
      <sz val="24"/>
      <color rgb="FF666666"/>
      <name val="Arial"/>
      <family val="2"/>
    </font>
    <font>
      <b/>
      <sz val="10"/>
      <color rgb="FFFFFFFF"/>
      <name val="Arial"/>
      <family val="2"/>
    </font>
    <font>
      <sz val="10"/>
      <color rgb="FFFFFFFF"/>
      <name val="Arial"/>
      <family val="2"/>
    </font>
    <font>
      <i/>
      <sz val="10"/>
      <color rgb="FFFFFFFF"/>
      <name val="Arial"/>
      <family val="2"/>
    </font>
    <font>
      <i/>
      <sz val="10"/>
      <color rgb="FF999999"/>
      <name val="Arial"/>
      <family val="2"/>
    </font>
    <font>
      <sz val="10"/>
      <color rgb="FF999999"/>
      <name val="Arial"/>
      <family val="2"/>
    </font>
  </fonts>
  <fills count="8">
    <fill>
      <patternFill patternType="none"/>
    </fill>
    <fill>
      <patternFill patternType="gray125"/>
    </fill>
    <fill>
      <patternFill patternType="solid">
        <fgColor rgb="FF1D4D67"/>
        <bgColor rgb="FF1D4D67"/>
      </patternFill>
    </fill>
    <fill>
      <patternFill patternType="solid">
        <fgColor rgb="FF9FC5E8"/>
        <bgColor rgb="FF9FC5E8"/>
      </patternFill>
    </fill>
    <fill>
      <patternFill patternType="solid">
        <fgColor rgb="FF5BC4BF"/>
        <bgColor rgb="FF5BC4BF"/>
      </patternFill>
    </fill>
    <fill>
      <patternFill patternType="solid">
        <fgColor rgb="FFCCCCCC"/>
        <bgColor rgb="FFCCCCCC"/>
      </patternFill>
    </fill>
    <fill>
      <patternFill patternType="solid">
        <fgColor rgb="FFD9D2E9"/>
        <bgColor rgb="FFD9D2E9"/>
      </patternFill>
    </fill>
    <fill>
      <patternFill patternType="solid">
        <fgColor rgb="FFD9D9D9"/>
        <bgColor rgb="FFD9D9D9"/>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45">
    <xf numFmtId="0" fontId="0" fillId="0" borderId="0" xfId="0" applyFont="1" applyAlignment="1"/>
    <xf numFmtId="0" fontId="1" fillId="0" borderId="0" xfId="0" applyFont="1" applyAlignment="1">
      <alignment wrapText="1"/>
    </xf>
    <xf numFmtId="0" fontId="2" fillId="0" borderId="0" xfId="0" applyFont="1" applyAlignment="1"/>
    <xf numFmtId="0" fontId="4" fillId="3" borderId="0" xfId="0" applyFont="1" applyFill="1" applyAlignment="1">
      <alignment horizontal="center"/>
    </xf>
    <xf numFmtId="0" fontId="4" fillId="3" borderId="0" xfId="0" applyFont="1" applyFill="1" applyAlignment="1">
      <alignment horizontal="center" wrapText="1"/>
    </xf>
    <xf numFmtId="0" fontId="4" fillId="0" borderId="0" xfId="0" applyFont="1" applyAlignment="1"/>
    <xf numFmtId="164" fontId="1" fillId="0" borderId="1" xfId="0" applyNumberFormat="1" applyFont="1" applyBorder="1" applyAlignment="1">
      <alignment horizontal="center"/>
    </xf>
    <xf numFmtId="3" fontId="1" fillId="0" borderId="1" xfId="0" applyNumberFormat="1" applyFont="1" applyBorder="1" applyAlignment="1">
      <alignment horizontal="center"/>
    </xf>
    <xf numFmtId="0" fontId="5" fillId="4" borderId="2" xfId="0" applyFont="1" applyFill="1" applyBorder="1" applyAlignment="1">
      <alignment horizontal="center"/>
    </xf>
    <xf numFmtId="0" fontId="1" fillId="0" borderId="0" xfId="0" applyFont="1" applyAlignment="1"/>
    <xf numFmtId="165" fontId="6" fillId="0" borderId="3" xfId="0" applyNumberFormat="1" applyFont="1" applyBorder="1" applyAlignment="1">
      <alignment horizontal="center" vertical="center"/>
    </xf>
    <xf numFmtId="0" fontId="5" fillId="4" borderId="3" xfId="0" applyFont="1" applyFill="1" applyBorder="1" applyAlignment="1">
      <alignment horizontal="center"/>
    </xf>
    <xf numFmtId="165" fontId="6" fillId="0" borderId="4" xfId="0" applyNumberFormat="1" applyFont="1" applyBorder="1" applyAlignment="1">
      <alignment horizontal="center" vertical="center"/>
    </xf>
    <xf numFmtId="0" fontId="7" fillId="4" borderId="5" xfId="0" applyFont="1" applyFill="1" applyBorder="1" applyAlignment="1"/>
    <xf numFmtId="0" fontId="7" fillId="4" borderId="6" xfId="0" applyFont="1" applyFill="1" applyBorder="1" applyAlignment="1"/>
    <xf numFmtId="0" fontId="1" fillId="0" borderId="7" xfId="0" applyFont="1" applyBorder="1"/>
    <xf numFmtId="165" fontId="1" fillId="0" borderId="8" xfId="0" applyNumberFormat="1" applyFont="1" applyBorder="1" applyAlignment="1">
      <alignment horizontal="center"/>
    </xf>
    <xf numFmtId="0" fontId="4" fillId="0" borderId="7" xfId="0" applyFont="1" applyBorder="1" applyAlignment="1"/>
    <xf numFmtId="165" fontId="4" fillId="0" borderId="8" xfId="0" applyNumberFormat="1" applyFont="1" applyBorder="1" applyAlignment="1">
      <alignment horizontal="center"/>
    </xf>
    <xf numFmtId="3" fontId="4" fillId="0" borderId="8" xfId="0" applyNumberFormat="1" applyFont="1" applyBorder="1" applyAlignment="1">
      <alignment horizontal="center"/>
    </xf>
    <xf numFmtId="0" fontId="4" fillId="0" borderId="9" xfId="0" applyFont="1" applyBorder="1" applyAlignment="1"/>
    <xf numFmtId="165" fontId="4" fillId="0" borderId="10" xfId="0" applyNumberFormat="1" applyFont="1" applyBorder="1" applyAlignment="1">
      <alignment horizontal="center"/>
    </xf>
    <xf numFmtId="0" fontId="8" fillId="2" borderId="0" xfId="0" applyFont="1" applyFill="1"/>
    <xf numFmtId="0" fontId="9" fillId="2" borderId="0" xfId="0" applyFont="1" applyFill="1" applyAlignment="1"/>
    <xf numFmtId="0" fontId="8" fillId="2" borderId="0" xfId="0" applyFont="1" applyFill="1" applyAlignment="1"/>
    <xf numFmtId="0" fontId="4" fillId="5" borderId="11" xfId="0" applyFont="1" applyFill="1" applyBorder="1" applyAlignment="1"/>
    <xf numFmtId="165" fontId="4" fillId="5" borderId="11" xfId="0" applyNumberFormat="1" applyFont="1" applyFill="1" applyBorder="1"/>
    <xf numFmtId="0" fontId="1" fillId="0" borderId="11" xfId="0" applyFont="1" applyBorder="1" applyAlignment="1"/>
    <xf numFmtId="165" fontId="1" fillId="0" borderId="11" xfId="0" applyNumberFormat="1" applyFont="1" applyBorder="1" applyAlignment="1"/>
    <xf numFmtId="0" fontId="10" fillId="0" borderId="11" xfId="0" applyFont="1" applyBorder="1" applyAlignment="1"/>
    <xf numFmtId="9" fontId="10" fillId="0" borderId="11" xfId="0" applyNumberFormat="1" applyFont="1" applyBorder="1" applyAlignment="1"/>
    <xf numFmtId="0" fontId="4" fillId="5" borderId="0" xfId="0" applyFont="1" applyFill="1" applyAlignment="1"/>
    <xf numFmtId="165" fontId="4" fillId="5" borderId="0" xfId="0" applyNumberFormat="1" applyFont="1" applyFill="1"/>
    <xf numFmtId="0" fontId="4" fillId="7" borderId="0" xfId="0" applyFont="1" applyFill="1" applyAlignment="1"/>
    <xf numFmtId="165" fontId="4" fillId="7" borderId="0" xfId="0" applyNumberFormat="1" applyFont="1" applyFill="1"/>
    <xf numFmtId="0" fontId="11" fillId="0" borderId="11" xfId="0" applyFont="1" applyBorder="1" applyAlignment="1"/>
    <xf numFmtId="9" fontId="11" fillId="0" borderId="11" xfId="0" applyNumberFormat="1" applyFont="1" applyBorder="1" applyAlignment="1"/>
    <xf numFmtId="0" fontId="1" fillId="0" borderId="11" xfId="0" applyFont="1" applyBorder="1" applyAlignment="1">
      <alignment wrapText="1"/>
    </xf>
    <xf numFmtId="3" fontId="1" fillId="0" borderId="11" xfId="0" applyNumberFormat="1" applyFont="1" applyBorder="1"/>
    <xf numFmtId="166" fontId="1" fillId="0" borderId="11" xfId="0" applyNumberFormat="1" applyFont="1" applyBorder="1"/>
    <xf numFmtId="1" fontId="1" fillId="0" borderId="11" xfId="0" applyNumberFormat="1" applyFont="1" applyBorder="1" applyAlignment="1"/>
    <xf numFmtId="165" fontId="1" fillId="0" borderId="11" xfId="0" applyNumberFormat="1" applyFont="1" applyBorder="1"/>
    <xf numFmtId="0" fontId="1" fillId="6" borderId="0" xfId="0" applyFont="1" applyFill="1" applyAlignment="1">
      <alignment vertical="center" wrapText="1"/>
    </xf>
    <xf numFmtId="0" fontId="0" fillId="0" borderId="0" xfId="0" applyFont="1" applyAlignment="1"/>
    <xf numFmtId="0" fontId="3" fillId="2" borderId="0" xfId="0" applyFont="1" applyFill="1" applyAlignment="1">
      <alignment horizontal="center" vertical="center"/>
    </xf>
  </cellXfs>
  <cellStyles count="1">
    <cellStyle name="Normal" xfId="0" builtinId="0"/>
  </cellStyles>
  <dxfs count="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'CPH Calculator'!$C$9</c:f>
              <c:strCache>
                <c:ptCount val="1"/>
                <c:pt idx="0">
                  <c:v>Total Expense</c:v>
                </c:pt>
              </c:strCache>
            </c:strRef>
          </c:tx>
          <c:dPt>
            <c:idx val="0"/>
            <c:bubble3D val="0"/>
            <c:spPr>
              <a:solidFill>
                <a:srgbClr val="4285F4"/>
              </a:solidFill>
            </c:spPr>
            <c:extLst>
              <c:ext xmlns:c16="http://schemas.microsoft.com/office/drawing/2014/chart" uri="{C3380CC4-5D6E-409C-BE32-E72D297353CC}">
                <c16:uniqueId val="{00000001-22D7-E54C-A86D-2D37B1D4DF19}"/>
              </c:ext>
            </c:extLst>
          </c:dPt>
          <c:dPt>
            <c:idx val="1"/>
            <c:bubble3D val="0"/>
            <c:spPr>
              <a:solidFill>
                <a:srgbClr val="DB4437"/>
              </a:solidFill>
            </c:spPr>
            <c:extLst>
              <c:ext xmlns:c16="http://schemas.microsoft.com/office/drawing/2014/chart" uri="{C3380CC4-5D6E-409C-BE32-E72D297353CC}">
                <c16:uniqueId val="{00000003-22D7-E54C-A86D-2D37B1D4DF19}"/>
              </c:ext>
            </c:extLst>
          </c:dPt>
          <c:dPt>
            <c:idx val="2"/>
            <c:bubble3D val="0"/>
            <c:spPr>
              <a:solidFill>
                <a:srgbClr val="F4B400"/>
              </a:solidFill>
            </c:spPr>
            <c:extLst>
              <c:ext xmlns:c16="http://schemas.microsoft.com/office/drawing/2014/chart" uri="{C3380CC4-5D6E-409C-BE32-E72D297353CC}">
                <c16:uniqueId val="{00000005-22D7-E54C-A86D-2D37B1D4DF19}"/>
              </c:ext>
            </c:extLst>
          </c:dPt>
          <c:dPt>
            <c:idx val="3"/>
            <c:bubble3D val="0"/>
            <c:spPr>
              <a:solidFill>
                <a:srgbClr val="0F9D58"/>
              </a:solidFill>
            </c:spPr>
            <c:extLst>
              <c:ext xmlns:c16="http://schemas.microsoft.com/office/drawing/2014/chart" uri="{C3380CC4-5D6E-409C-BE32-E72D297353CC}">
                <c16:uniqueId val="{00000007-22D7-E54C-A86D-2D37B1D4DF19}"/>
              </c:ext>
            </c:extLst>
          </c:dPt>
          <c:dPt>
            <c:idx val="4"/>
            <c:bubble3D val="0"/>
            <c:spPr>
              <a:solidFill>
                <a:srgbClr val="FF6D00"/>
              </a:solidFill>
            </c:spPr>
            <c:extLst>
              <c:ext xmlns:c16="http://schemas.microsoft.com/office/drawing/2014/chart" uri="{C3380CC4-5D6E-409C-BE32-E72D297353CC}">
                <c16:uniqueId val="{00000009-22D7-E54C-A86D-2D37B1D4DF19}"/>
              </c:ext>
            </c:extLst>
          </c:dPt>
          <c:dPt>
            <c:idx val="5"/>
            <c:bubble3D val="0"/>
            <c:spPr>
              <a:solidFill>
                <a:srgbClr val="46BDC6"/>
              </a:solidFill>
            </c:spPr>
            <c:extLst>
              <c:ext xmlns:c16="http://schemas.microsoft.com/office/drawing/2014/chart" uri="{C3380CC4-5D6E-409C-BE32-E72D297353CC}">
                <c16:uniqueId val="{0000000B-22D7-E54C-A86D-2D37B1D4DF19}"/>
              </c:ext>
            </c:extLst>
          </c:dPt>
          <c:cat>
            <c:strRef>
              <c:f>'CPH Calculator'!$B$10:$B$15</c:f>
              <c:strCache>
                <c:ptCount val="6"/>
                <c:pt idx="0">
                  <c:v>Events Sponsorships: Total</c:v>
                </c:pt>
                <c:pt idx="1">
                  <c:v>Travel Expenses: Total</c:v>
                </c:pt>
                <c:pt idx="2">
                  <c:v>Recruiter Team Salaries: Total</c:v>
                </c:pt>
                <c:pt idx="3">
                  <c:v>Technology Expenses: Total </c:v>
                </c:pt>
                <c:pt idx="4">
                  <c:v>Hiring Manager Costs: Total</c:v>
                </c:pt>
                <c:pt idx="5">
                  <c:v>Overhead/facilities Costs </c:v>
                </c:pt>
              </c:strCache>
            </c:strRef>
          </c:cat>
          <c:val>
            <c:numRef>
              <c:f>'CPH Calculator'!$C$10:$C$15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2D7-E54C-A86D-2D37B1D4DF19}"/>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tx>
            <c:strRef>
              <c:f>'Example -- Super Duper Co.'!$C$9</c:f>
              <c:strCache>
                <c:ptCount val="1"/>
                <c:pt idx="0">
                  <c:v>Total Expense</c:v>
                </c:pt>
              </c:strCache>
            </c:strRef>
          </c:tx>
          <c:dPt>
            <c:idx val="0"/>
            <c:bubble3D val="0"/>
            <c:spPr>
              <a:solidFill>
                <a:srgbClr val="4285F4"/>
              </a:solidFill>
            </c:spPr>
            <c:extLst>
              <c:ext xmlns:c16="http://schemas.microsoft.com/office/drawing/2014/chart" uri="{C3380CC4-5D6E-409C-BE32-E72D297353CC}">
                <c16:uniqueId val="{00000001-CAC3-5646-B220-FC6358CCB8D1}"/>
              </c:ext>
            </c:extLst>
          </c:dPt>
          <c:dPt>
            <c:idx val="1"/>
            <c:bubble3D val="0"/>
            <c:spPr>
              <a:solidFill>
                <a:srgbClr val="DB4437"/>
              </a:solidFill>
            </c:spPr>
            <c:extLst>
              <c:ext xmlns:c16="http://schemas.microsoft.com/office/drawing/2014/chart" uri="{C3380CC4-5D6E-409C-BE32-E72D297353CC}">
                <c16:uniqueId val="{00000003-CAC3-5646-B220-FC6358CCB8D1}"/>
              </c:ext>
            </c:extLst>
          </c:dPt>
          <c:dPt>
            <c:idx val="2"/>
            <c:bubble3D val="0"/>
            <c:spPr>
              <a:solidFill>
                <a:srgbClr val="F4B400"/>
              </a:solidFill>
            </c:spPr>
            <c:extLst>
              <c:ext xmlns:c16="http://schemas.microsoft.com/office/drawing/2014/chart" uri="{C3380CC4-5D6E-409C-BE32-E72D297353CC}">
                <c16:uniqueId val="{00000005-CAC3-5646-B220-FC6358CCB8D1}"/>
              </c:ext>
            </c:extLst>
          </c:dPt>
          <c:dPt>
            <c:idx val="3"/>
            <c:bubble3D val="0"/>
            <c:spPr>
              <a:solidFill>
                <a:srgbClr val="0F9D58"/>
              </a:solidFill>
            </c:spPr>
            <c:extLst>
              <c:ext xmlns:c16="http://schemas.microsoft.com/office/drawing/2014/chart" uri="{C3380CC4-5D6E-409C-BE32-E72D297353CC}">
                <c16:uniqueId val="{00000007-CAC3-5646-B220-FC6358CCB8D1}"/>
              </c:ext>
            </c:extLst>
          </c:dPt>
          <c:dPt>
            <c:idx val="4"/>
            <c:bubble3D val="0"/>
            <c:spPr>
              <a:solidFill>
                <a:srgbClr val="FF6D00"/>
              </a:solidFill>
            </c:spPr>
            <c:extLst>
              <c:ext xmlns:c16="http://schemas.microsoft.com/office/drawing/2014/chart" uri="{C3380CC4-5D6E-409C-BE32-E72D297353CC}">
                <c16:uniqueId val="{00000009-CAC3-5646-B220-FC6358CCB8D1}"/>
              </c:ext>
            </c:extLst>
          </c:dPt>
          <c:dPt>
            <c:idx val="5"/>
            <c:bubble3D val="0"/>
            <c:spPr>
              <a:solidFill>
                <a:srgbClr val="46BDC6"/>
              </a:solidFill>
            </c:spPr>
            <c:extLst>
              <c:ext xmlns:c16="http://schemas.microsoft.com/office/drawing/2014/chart" uri="{C3380CC4-5D6E-409C-BE32-E72D297353CC}">
                <c16:uniqueId val="{0000000B-CAC3-5646-B220-FC6358CCB8D1}"/>
              </c:ext>
            </c:extLst>
          </c:dPt>
          <c:cat>
            <c:strRef>
              <c:f>'Example -- Super Duper Co.'!$B$10:$B$15</c:f>
              <c:strCache>
                <c:ptCount val="6"/>
                <c:pt idx="0">
                  <c:v>Events Sponsorships: Total</c:v>
                </c:pt>
                <c:pt idx="1">
                  <c:v>Travel Expenses: Total</c:v>
                </c:pt>
                <c:pt idx="2">
                  <c:v>Recruiter Team Salaries: Total</c:v>
                </c:pt>
                <c:pt idx="3">
                  <c:v>Technology Expenses: Total </c:v>
                </c:pt>
                <c:pt idx="4">
                  <c:v>Hiring Manager Costs: Total</c:v>
                </c:pt>
                <c:pt idx="5">
                  <c:v>Overhead/facilities Costs</c:v>
                </c:pt>
              </c:strCache>
            </c:strRef>
          </c:cat>
          <c:val>
            <c:numRef>
              <c:f>'Example -- Super Duper Co.'!$C$10:$C$15</c:f>
              <c:numCache>
                <c:formatCode>"$"#,##0</c:formatCode>
                <c:ptCount val="6"/>
                <c:pt idx="0">
                  <c:v>95000</c:v>
                </c:pt>
                <c:pt idx="1">
                  <c:v>24500</c:v>
                </c:pt>
                <c:pt idx="2">
                  <c:v>189749.99999999997</c:v>
                </c:pt>
                <c:pt idx="3">
                  <c:v>187500</c:v>
                </c:pt>
                <c:pt idx="4">
                  <c:v>44431.372549019616</c:v>
                </c:pt>
                <c:pt idx="5">
                  <c:v>26025.999999999996</c:v>
                </c:pt>
              </c:numCache>
            </c:numRef>
          </c:val>
          <c:extLst>
            <c:ext xmlns:c16="http://schemas.microsoft.com/office/drawing/2014/chart" uri="{C3380CC4-5D6E-409C-BE32-E72D297353CC}">
              <c16:uniqueId val="{0000000C-CAC3-5646-B220-FC6358CCB8D1}"/>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457200</xdr:colOff>
      <xdr:row>4</xdr:row>
      <xdr:rowOff>266700</xdr:rowOff>
    </xdr:from>
    <xdr:ext cx="4743450" cy="2933700"/>
    <xdr:graphicFrame macro="">
      <xdr:nvGraphicFramePr>
        <xdr:cNvPr id="2" name="Chart 2"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409575</xdr:colOff>
      <xdr:row>3</xdr:row>
      <xdr:rowOff>95250</xdr:rowOff>
    </xdr:from>
    <xdr:ext cx="3838575" cy="6096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1337500" y="393375"/>
          <a:ext cx="3815700" cy="5901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400"/>
            <a:t>Expense Breakdown</a:t>
          </a:r>
          <a:endParaRPr sz="1400"/>
        </a:p>
      </xdr:txBody>
    </xdr:sp>
    <xdr:clientData fLocksWithSheet="0"/>
  </xdr:oneCellAnchor>
  <xdr:oneCellAnchor>
    <xdr:from>
      <xdr:col>1</xdr:col>
      <xdr:colOff>2501899</xdr:colOff>
      <xdr:row>1</xdr:row>
      <xdr:rowOff>88900</xdr:rowOff>
    </xdr:from>
    <xdr:ext cx="3070225" cy="365125"/>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xfrm>
          <a:off x="2781299" y="381000"/>
          <a:ext cx="3070225" cy="365125"/>
        </a:xfrm>
        <a:prstGeom prst="rect">
          <a:avLst/>
        </a:prstGeom>
        <a:noFill/>
      </xdr:spPr>
    </xdr:pic>
    <xdr:clientData fLocksWithSheet="0"/>
  </xdr:oneCellAnchor>
  <xdr:twoCellAnchor editAs="oneCell">
    <xdr:from>
      <xdr:col>0</xdr:col>
      <xdr:colOff>254001</xdr:colOff>
      <xdr:row>1</xdr:row>
      <xdr:rowOff>100206</xdr:rowOff>
    </xdr:from>
    <xdr:to>
      <xdr:col>1</xdr:col>
      <xdr:colOff>1955801</xdr:colOff>
      <xdr:row>2</xdr:row>
      <xdr:rowOff>127000</xdr:rowOff>
    </xdr:to>
    <xdr:pic>
      <xdr:nvPicPr>
        <xdr:cNvPr id="5" name="Picture 4">
          <a:extLst>
            <a:ext uri="{FF2B5EF4-FFF2-40B4-BE49-F238E27FC236}">
              <a16:creationId xmlns:a16="http://schemas.microsoft.com/office/drawing/2014/main" id="{F105AD36-9DA3-FF42-A8D1-0C2C86B1E1E1}"/>
            </a:ext>
          </a:extLst>
        </xdr:cNvPr>
        <xdr:cNvPicPr>
          <a:picLocks noChangeAspect="1"/>
        </xdr:cNvPicPr>
      </xdr:nvPicPr>
      <xdr:blipFill>
        <a:blip xmlns:r="http://schemas.openxmlformats.org/officeDocument/2006/relationships" r:embed="rId3"/>
        <a:stretch>
          <a:fillRect/>
        </a:stretch>
      </xdr:blipFill>
      <xdr:spPr>
        <a:xfrm>
          <a:off x="254001" y="392306"/>
          <a:ext cx="1981200" cy="407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4</xdr:row>
      <xdr:rowOff>266700</xdr:rowOff>
    </xdr:from>
    <xdr:ext cx="4743450" cy="2933700"/>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409575</xdr:colOff>
      <xdr:row>3</xdr:row>
      <xdr:rowOff>95250</xdr:rowOff>
    </xdr:from>
    <xdr:ext cx="3838575" cy="6096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1337500" y="393375"/>
          <a:ext cx="3815700" cy="5901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400"/>
            <a:t>Expense Breakdown</a:t>
          </a:r>
          <a:endParaRPr sz="1400"/>
        </a:p>
      </xdr:txBody>
    </xdr:sp>
    <xdr:clientData fLocksWithSheet="0"/>
  </xdr:oneCellAnchor>
  <xdr:oneCellAnchor>
    <xdr:from>
      <xdr:col>1</xdr:col>
      <xdr:colOff>2158999</xdr:colOff>
      <xdr:row>1</xdr:row>
      <xdr:rowOff>90272</xdr:rowOff>
    </xdr:from>
    <xdr:ext cx="3070225" cy="365125"/>
    <xdr:pic>
      <xdr:nvPicPr>
        <xdr:cNvPr id="5" name="image1.png" title="Image">
          <a:extLst>
            <a:ext uri="{FF2B5EF4-FFF2-40B4-BE49-F238E27FC236}">
              <a16:creationId xmlns:a16="http://schemas.microsoft.com/office/drawing/2014/main" id="{5050F849-37B8-8B49-A7F8-C5089C769748}"/>
            </a:ext>
          </a:extLst>
        </xdr:cNvPr>
        <xdr:cNvPicPr preferRelativeResize="0"/>
      </xdr:nvPicPr>
      <xdr:blipFill>
        <a:blip xmlns:r="http://schemas.openxmlformats.org/officeDocument/2006/relationships" r:embed="rId2" cstate="print"/>
        <a:stretch>
          <a:fillRect/>
        </a:stretch>
      </xdr:blipFill>
      <xdr:spPr>
        <a:xfrm>
          <a:off x="2400299" y="382372"/>
          <a:ext cx="3070225" cy="365125"/>
        </a:xfrm>
        <a:prstGeom prst="rect">
          <a:avLst/>
        </a:prstGeom>
        <a:noFill/>
      </xdr:spPr>
    </xdr:pic>
    <xdr:clientData fLocksWithSheet="0"/>
  </xdr:oneCellAnchor>
  <xdr:twoCellAnchor editAs="oneCell">
    <xdr:from>
      <xdr:col>1</xdr:col>
      <xdr:colOff>1</xdr:colOff>
      <xdr:row>1</xdr:row>
      <xdr:rowOff>75808</xdr:rowOff>
    </xdr:from>
    <xdr:to>
      <xdr:col>1</xdr:col>
      <xdr:colOff>2044701</xdr:colOff>
      <xdr:row>2</xdr:row>
      <xdr:rowOff>115672</xdr:rowOff>
    </xdr:to>
    <xdr:pic>
      <xdr:nvPicPr>
        <xdr:cNvPr id="6" name="Picture 5">
          <a:extLst>
            <a:ext uri="{FF2B5EF4-FFF2-40B4-BE49-F238E27FC236}">
              <a16:creationId xmlns:a16="http://schemas.microsoft.com/office/drawing/2014/main" id="{6AE32DEA-1420-B04C-8203-231F68216C5D}"/>
            </a:ext>
          </a:extLst>
        </xdr:cNvPr>
        <xdr:cNvPicPr>
          <a:picLocks noChangeAspect="1"/>
        </xdr:cNvPicPr>
      </xdr:nvPicPr>
      <xdr:blipFill>
        <a:blip xmlns:r="http://schemas.openxmlformats.org/officeDocument/2006/relationships" r:embed="rId3"/>
        <a:stretch>
          <a:fillRect/>
        </a:stretch>
      </xdr:blipFill>
      <xdr:spPr>
        <a:xfrm>
          <a:off x="241301" y="367908"/>
          <a:ext cx="2044700" cy="420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60"/>
  <sheetViews>
    <sheetView showGridLines="0" workbookViewId="0">
      <selection activeCell="A21" sqref="A21"/>
    </sheetView>
  </sheetViews>
  <sheetFormatPr baseColWidth="10" defaultColWidth="14.5" defaultRowHeight="15.75" customHeight="1" outlineLevelRow="1" x14ac:dyDescent="0.15"/>
  <cols>
    <col min="1" max="1" width="3.6640625" customWidth="1"/>
    <col min="2" max="2" width="62" customWidth="1"/>
    <col min="3" max="3" width="14" customWidth="1"/>
    <col min="4" max="5" width="14.5" customWidth="1"/>
    <col min="6" max="6" width="16.5" customWidth="1"/>
    <col min="7" max="7" width="1.6640625" customWidth="1"/>
  </cols>
  <sheetData>
    <row r="1" spans="2:6" ht="23" x14ac:dyDescent="0.25">
      <c r="B1" s="2" t="s">
        <v>50</v>
      </c>
      <c r="D1" s="44" t="s">
        <v>0</v>
      </c>
      <c r="E1" s="43"/>
      <c r="F1" s="43"/>
    </row>
    <row r="2" spans="2:6" ht="30" x14ac:dyDescent="0.25">
      <c r="B2" s="2"/>
      <c r="D2" s="3" t="s">
        <v>1</v>
      </c>
      <c r="E2" s="3" t="s">
        <v>2</v>
      </c>
      <c r="F2" s="4" t="s">
        <v>3</v>
      </c>
    </row>
    <row r="3" spans="2:6" ht="13" x14ac:dyDescent="0.15">
      <c r="B3" s="5"/>
      <c r="D3" s="6">
        <v>43101</v>
      </c>
      <c r="E3" s="6">
        <v>43465</v>
      </c>
      <c r="F3" s="7">
        <v>0</v>
      </c>
    </row>
    <row r="4" spans="2:6" ht="16" outlineLevel="1" x14ac:dyDescent="0.2">
      <c r="B4" s="8" t="s">
        <v>4</v>
      </c>
      <c r="E4" s="9"/>
      <c r="F4" s="9"/>
    </row>
    <row r="5" spans="2:6" ht="27.75" customHeight="1" outlineLevel="1" x14ac:dyDescent="0.15">
      <c r="B5" s="10">
        <f>C16</f>
        <v>0</v>
      </c>
      <c r="E5" s="9"/>
      <c r="F5" s="9"/>
    </row>
    <row r="6" spans="2:6" ht="16" outlineLevel="1" x14ac:dyDescent="0.2">
      <c r="B6" s="11" t="s">
        <v>5</v>
      </c>
      <c r="E6" s="9"/>
      <c r="F6" s="9"/>
    </row>
    <row r="7" spans="2:6" ht="27.75" customHeight="1" outlineLevel="1" x14ac:dyDescent="0.15">
      <c r="B7" s="12" t="str">
        <f>IFERROR(C18,"-")</f>
        <v>-</v>
      </c>
      <c r="E7" s="9"/>
      <c r="F7" s="9"/>
    </row>
    <row r="8" spans="2:6" ht="13" outlineLevel="1" x14ac:dyDescent="0.15">
      <c r="E8" s="9"/>
      <c r="F8" s="9"/>
    </row>
    <row r="9" spans="2:6" ht="13" outlineLevel="1" x14ac:dyDescent="0.15">
      <c r="B9" s="13" t="s">
        <v>6</v>
      </c>
      <c r="C9" s="14" t="s">
        <v>7</v>
      </c>
      <c r="F9" s="9"/>
    </row>
    <row r="10" spans="2:6" ht="13" outlineLevel="1" x14ac:dyDescent="0.15">
      <c r="B10" s="15" t="str">
        <f t="shared" ref="B10:C10" si="0">B21</f>
        <v>Events Sponsorships: Total</v>
      </c>
      <c r="C10" s="16">
        <f t="shared" si="0"/>
        <v>0</v>
      </c>
      <c r="E10" s="9"/>
      <c r="F10" s="9"/>
    </row>
    <row r="11" spans="2:6" ht="13" outlineLevel="1" x14ac:dyDescent="0.15">
      <c r="B11" s="15" t="str">
        <f t="shared" ref="B11:C11" si="1">B31</f>
        <v>Travel Expenses: Total</v>
      </c>
      <c r="C11" s="16">
        <f t="shared" si="1"/>
        <v>0</v>
      </c>
      <c r="E11" s="9"/>
      <c r="F11" s="9"/>
    </row>
    <row r="12" spans="2:6" ht="13" outlineLevel="1" x14ac:dyDescent="0.15">
      <c r="B12" s="15" t="str">
        <f t="shared" ref="B12:C12" si="2">B36</f>
        <v>Recruiter Team Salaries: Total</v>
      </c>
      <c r="C12" s="16">
        <f t="shared" si="2"/>
        <v>0</v>
      </c>
      <c r="E12" s="9"/>
      <c r="F12" s="9"/>
    </row>
    <row r="13" spans="2:6" ht="13" outlineLevel="1" x14ac:dyDescent="0.15">
      <c r="B13" s="15" t="str">
        <f t="shared" ref="B13:C13" si="3">B41</f>
        <v xml:space="preserve">Technology Expenses: Total </v>
      </c>
      <c r="C13" s="16">
        <f t="shared" si="3"/>
        <v>0</v>
      </c>
      <c r="E13" s="9"/>
      <c r="F13" s="9"/>
    </row>
    <row r="14" spans="2:6" ht="13" outlineLevel="1" x14ac:dyDescent="0.15">
      <c r="B14" s="15" t="str">
        <f t="shared" ref="B14:C14" si="4">B51</f>
        <v>Hiring Manager Costs: Total</v>
      </c>
      <c r="C14" s="16">
        <f t="shared" si="4"/>
        <v>0</v>
      </c>
      <c r="E14" s="9"/>
      <c r="F14" s="9"/>
    </row>
    <row r="15" spans="2:6" ht="13" outlineLevel="1" x14ac:dyDescent="0.15">
      <c r="B15" s="15" t="str">
        <f t="shared" ref="B15:C15" si="5">B56</f>
        <v xml:space="preserve">Overhead/facilities Costs </v>
      </c>
      <c r="C15" s="16">
        <f t="shared" si="5"/>
        <v>0</v>
      </c>
      <c r="E15" s="9"/>
      <c r="F15" s="9"/>
    </row>
    <row r="16" spans="2:6" ht="13" outlineLevel="1" x14ac:dyDescent="0.15">
      <c r="B16" s="17" t="s">
        <v>8</v>
      </c>
      <c r="C16" s="18">
        <f>SUM(C10:C15)</f>
        <v>0</v>
      </c>
      <c r="E16" s="9"/>
      <c r="F16" s="9"/>
    </row>
    <row r="17" spans="1:22" ht="13" outlineLevel="1" x14ac:dyDescent="0.15">
      <c r="B17" s="17" t="s">
        <v>9</v>
      </c>
      <c r="C17" s="19">
        <f>F3</f>
        <v>0</v>
      </c>
      <c r="E17" s="9"/>
      <c r="F17" s="9"/>
    </row>
    <row r="18" spans="1:22" ht="13" outlineLevel="1" x14ac:dyDescent="0.15">
      <c r="B18" s="20" t="s">
        <v>10</v>
      </c>
      <c r="C18" s="21" t="str">
        <f>IFERROR(C16/C17,"-")</f>
        <v>-</v>
      </c>
      <c r="E18" s="9"/>
      <c r="F18" s="9"/>
    </row>
    <row r="19" spans="1:22" ht="13" x14ac:dyDescent="0.15">
      <c r="B19" s="5"/>
      <c r="E19" s="9"/>
      <c r="F19" s="9"/>
    </row>
    <row r="20" spans="1:22" ht="13" x14ac:dyDescent="0.15">
      <c r="A20" s="22"/>
      <c r="B20" s="23" t="s">
        <v>11</v>
      </c>
      <c r="C20" s="22"/>
      <c r="D20" s="22"/>
      <c r="E20" s="24"/>
      <c r="F20" s="24"/>
      <c r="G20" s="22"/>
      <c r="H20" s="22"/>
      <c r="I20" s="22"/>
      <c r="J20" s="22"/>
      <c r="K20" s="22"/>
      <c r="L20" s="22"/>
      <c r="M20" s="22"/>
      <c r="N20" s="22"/>
      <c r="O20" s="22"/>
      <c r="P20" s="22"/>
      <c r="Q20" s="22"/>
      <c r="R20" s="22"/>
      <c r="S20" s="22"/>
      <c r="T20" s="22"/>
      <c r="U20" s="22"/>
      <c r="V20" s="22"/>
    </row>
    <row r="21" spans="1:22" ht="13" x14ac:dyDescent="0.15">
      <c r="A21" s="9"/>
      <c r="B21" s="25" t="s">
        <v>12</v>
      </c>
      <c r="C21" s="26">
        <f>SUM(C22*C23,C24*C25,C26*C27,C28*C29)</f>
        <v>0</v>
      </c>
    </row>
    <row r="22" spans="1:22" ht="13" x14ac:dyDescent="0.15">
      <c r="B22" s="27" t="s">
        <v>13</v>
      </c>
      <c r="C22" s="28"/>
      <c r="D22" s="42" t="s">
        <v>14</v>
      </c>
      <c r="E22" s="43"/>
      <c r="F22" s="43"/>
    </row>
    <row r="23" spans="1:22" ht="13" x14ac:dyDescent="0.15">
      <c r="B23" s="29" t="str">
        <f>CONCATENATE(B22, ", ", 'How to use this tool'!$B$5, " Allocation")</f>
        <v>     Career Fairs -- General,  Allocation</v>
      </c>
      <c r="C23" s="30">
        <v>1</v>
      </c>
      <c r="D23" s="43"/>
      <c r="E23" s="43"/>
      <c r="F23" s="43"/>
    </row>
    <row r="24" spans="1:22" ht="13" x14ac:dyDescent="0.15">
      <c r="B24" s="27" t="s">
        <v>15</v>
      </c>
      <c r="C24" s="28"/>
      <c r="D24" s="43"/>
      <c r="E24" s="43"/>
      <c r="F24" s="43"/>
    </row>
    <row r="25" spans="1:22" ht="13" x14ac:dyDescent="0.15">
      <c r="B25" s="29" t="str">
        <f>CONCATENATE(B24, ", ", 'How to use this tool'!$B$5, " Allocation")</f>
        <v>     Career Fairs -- On Campus,  Allocation</v>
      </c>
      <c r="C25" s="30">
        <v>1</v>
      </c>
      <c r="D25" s="43"/>
      <c r="E25" s="43"/>
      <c r="F25" s="43"/>
    </row>
    <row r="26" spans="1:22" ht="13" x14ac:dyDescent="0.15">
      <c r="B26" s="27" t="s">
        <v>16</v>
      </c>
      <c r="C26" s="28"/>
      <c r="D26" s="43"/>
      <c r="E26" s="43"/>
      <c r="F26" s="43"/>
    </row>
    <row r="27" spans="1:22" ht="13" x14ac:dyDescent="0.15">
      <c r="B27" s="29" t="str">
        <f>CONCATENATE(B26, ", ", 'How to use this tool'!$B$5, " Allocation")</f>
        <v>     Diversity Events,  Allocation</v>
      </c>
      <c r="C27" s="30">
        <v>1</v>
      </c>
      <c r="D27" s="43"/>
      <c r="E27" s="43"/>
      <c r="F27" s="43"/>
    </row>
    <row r="28" spans="1:22" ht="13" x14ac:dyDescent="0.15">
      <c r="B28" s="27" t="s">
        <v>17</v>
      </c>
      <c r="C28" s="28"/>
      <c r="D28" s="43"/>
      <c r="E28" s="43"/>
      <c r="F28" s="43"/>
    </row>
    <row r="29" spans="1:22" ht="13" x14ac:dyDescent="0.15">
      <c r="B29" s="29" t="str">
        <f>CONCATENATE(B28, ", ", 'How to use this tool'!$B$5, " Allocation")</f>
        <v xml:space="preserve">    Hackathons,  Allocation</v>
      </c>
      <c r="C29" s="30">
        <v>1</v>
      </c>
      <c r="D29" s="43"/>
      <c r="E29" s="43"/>
      <c r="F29" s="43"/>
    </row>
    <row r="30" spans="1:22" ht="13" x14ac:dyDescent="0.15">
      <c r="B30" s="5"/>
    </row>
    <row r="31" spans="1:22" ht="13" x14ac:dyDescent="0.15">
      <c r="A31" s="9"/>
      <c r="B31" s="31" t="s">
        <v>18</v>
      </c>
      <c r="C31" s="32">
        <f>SUM(C32:C34)</f>
        <v>0</v>
      </c>
    </row>
    <row r="32" spans="1:22" ht="13" x14ac:dyDescent="0.15">
      <c r="B32" s="27" t="s">
        <v>19</v>
      </c>
      <c r="C32" s="28"/>
      <c r="D32" s="42" t="s">
        <v>20</v>
      </c>
      <c r="E32" s="43"/>
      <c r="F32" s="43"/>
    </row>
    <row r="33" spans="1:6" ht="13" x14ac:dyDescent="0.15">
      <c r="B33" s="27" t="s">
        <v>21</v>
      </c>
      <c r="C33" s="28"/>
      <c r="D33" s="43"/>
      <c r="E33" s="43"/>
      <c r="F33" s="43"/>
    </row>
    <row r="34" spans="1:6" ht="13" x14ac:dyDescent="0.15">
      <c r="B34" s="27" t="s">
        <v>22</v>
      </c>
      <c r="C34" s="28"/>
      <c r="D34" s="43"/>
      <c r="E34" s="43"/>
      <c r="F34" s="43"/>
    </row>
    <row r="36" spans="1:6" ht="13" x14ac:dyDescent="0.15">
      <c r="A36" s="9"/>
      <c r="B36" s="33" t="s">
        <v>23</v>
      </c>
      <c r="C36" s="34">
        <f>SUM(C37,C38)* (1+C39)</f>
        <v>0</v>
      </c>
    </row>
    <row r="37" spans="1:6" ht="13" x14ac:dyDescent="0.15">
      <c r="B37" s="27" t="s">
        <v>24</v>
      </c>
      <c r="C37" s="28"/>
      <c r="D37" s="42" t="s">
        <v>25</v>
      </c>
      <c r="E37" s="43"/>
      <c r="F37" s="43"/>
    </row>
    <row r="38" spans="1:6" ht="13" x14ac:dyDescent="0.15">
      <c r="B38" s="27" t="s">
        <v>26</v>
      </c>
      <c r="C38" s="28"/>
      <c r="D38" s="43"/>
      <c r="E38" s="43"/>
      <c r="F38" s="43"/>
    </row>
    <row r="39" spans="1:6" ht="13" x14ac:dyDescent="0.15">
      <c r="B39" s="35" t="s">
        <v>27</v>
      </c>
      <c r="C39" s="36">
        <v>0.1</v>
      </c>
      <c r="D39" s="43"/>
      <c r="E39" s="43"/>
      <c r="F39" s="43"/>
    </row>
    <row r="41" spans="1:6" ht="13" x14ac:dyDescent="0.15">
      <c r="A41" s="9"/>
      <c r="B41" s="33" t="s">
        <v>29</v>
      </c>
      <c r="C41" s="34">
        <f>SUM(C42*C43,C44*C45,C46*C47,C48*C49)</f>
        <v>0</v>
      </c>
    </row>
    <row r="42" spans="1:6" ht="13" x14ac:dyDescent="0.15">
      <c r="B42" s="27" t="s">
        <v>30</v>
      </c>
      <c r="C42" s="28"/>
      <c r="D42" s="42" t="s">
        <v>31</v>
      </c>
      <c r="E42" s="43"/>
      <c r="F42" s="43"/>
    </row>
    <row r="43" spans="1:6" ht="13" x14ac:dyDescent="0.15">
      <c r="B43" s="29" t="str">
        <f>CONCATENATE(B42, " Allocation")</f>
        <v>     ATS Costs Allocation</v>
      </c>
      <c r="C43" s="36">
        <v>1</v>
      </c>
      <c r="D43" s="43"/>
      <c r="E43" s="43"/>
      <c r="F43" s="43"/>
    </row>
    <row r="44" spans="1:6" ht="13" x14ac:dyDescent="0.15">
      <c r="B44" s="27" t="s">
        <v>32</v>
      </c>
      <c r="C44" s="28"/>
      <c r="D44" s="43"/>
      <c r="E44" s="43"/>
      <c r="F44" s="43"/>
    </row>
    <row r="45" spans="1:6" ht="13" x14ac:dyDescent="0.15">
      <c r="B45" s="29" t="str">
        <f>CONCATENATE(B44, " Allocation: Early Career")</f>
        <v>     Job Board Advertising Allocation: Early Career</v>
      </c>
      <c r="C45" s="36">
        <v>1</v>
      </c>
      <c r="D45" s="43"/>
      <c r="E45" s="43"/>
      <c r="F45" s="43"/>
    </row>
    <row r="46" spans="1:6" ht="13" x14ac:dyDescent="0.15">
      <c r="B46" s="27" t="s">
        <v>33</v>
      </c>
      <c r="C46" s="28"/>
      <c r="D46" s="43"/>
      <c r="E46" s="43"/>
      <c r="F46" s="43"/>
    </row>
    <row r="47" spans="1:6" ht="13" x14ac:dyDescent="0.15">
      <c r="B47" s="29" t="str">
        <f>CONCATENATE(B46, " Allocation: Early Career")</f>
        <v>     Recruitment Marketing Costs Allocation: Early Career</v>
      </c>
      <c r="C47" s="36">
        <v>1</v>
      </c>
      <c r="D47" s="43"/>
      <c r="E47" s="43"/>
      <c r="F47" s="43"/>
    </row>
    <row r="48" spans="1:6" ht="28" x14ac:dyDescent="0.15">
      <c r="B48" s="37" t="s">
        <v>34</v>
      </c>
      <c r="C48" s="28"/>
      <c r="D48" s="43"/>
      <c r="E48" s="43"/>
      <c r="F48" s="43"/>
    </row>
    <row r="49" spans="1:6" ht="13" x14ac:dyDescent="0.15">
      <c r="B49" s="29" t="s">
        <v>35</v>
      </c>
      <c r="C49" s="36">
        <v>1</v>
      </c>
      <c r="D49" s="43"/>
      <c r="E49" s="43"/>
      <c r="F49" s="43"/>
    </row>
    <row r="51" spans="1:6" ht="13" x14ac:dyDescent="0.15">
      <c r="A51" s="9"/>
      <c r="B51" s="33" t="s">
        <v>36</v>
      </c>
      <c r="C51" s="34">
        <f>C52*C53*C54</f>
        <v>0</v>
      </c>
    </row>
    <row r="52" spans="1:6" ht="13" x14ac:dyDescent="0.15">
      <c r="B52" s="27" t="s">
        <v>37</v>
      </c>
      <c r="C52" s="27">
        <v>4</v>
      </c>
      <c r="D52" s="42" t="s">
        <v>38</v>
      </c>
      <c r="E52" s="43"/>
      <c r="F52" s="43"/>
    </row>
    <row r="53" spans="1:6" ht="13" x14ac:dyDescent="0.15">
      <c r="B53" s="27" t="s">
        <v>39</v>
      </c>
      <c r="C53" s="38">
        <f>F3</f>
        <v>0</v>
      </c>
      <c r="D53" s="43"/>
      <c r="E53" s="43"/>
      <c r="F53" s="43"/>
    </row>
    <row r="54" spans="1:6" ht="13" x14ac:dyDescent="0.15">
      <c r="B54" s="27" t="s">
        <v>40</v>
      </c>
      <c r="C54" s="39">
        <f>51500/2040*1.1</f>
        <v>27.769607843137258</v>
      </c>
      <c r="D54" s="43"/>
      <c r="E54" s="43"/>
      <c r="F54" s="43"/>
    </row>
    <row r="56" spans="1:6" ht="13" x14ac:dyDescent="0.15">
      <c r="A56" s="9"/>
      <c r="B56" s="33" t="s">
        <v>42</v>
      </c>
      <c r="C56" s="34">
        <f>IF(C60,C60,C57*C58*C59)</f>
        <v>0</v>
      </c>
    </row>
    <row r="57" spans="1:6" ht="13" x14ac:dyDescent="0.15">
      <c r="B57" s="27" t="s">
        <v>44</v>
      </c>
      <c r="C57" s="28">
        <v>650</v>
      </c>
      <c r="D57" s="42" t="s">
        <v>45</v>
      </c>
      <c r="E57" s="43"/>
      <c r="F57" s="43"/>
    </row>
    <row r="58" spans="1:6" ht="13" x14ac:dyDescent="0.15">
      <c r="B58" s="27" t="s">
        <v>46</v>
      </c>
      <c r="C58" s="40">
        <f>(E3-D3)/30</f>
        <v>12.133333333333333</v>
      </c>
      <c r="D58" s="43"/>
      <c r="E58" s="43"/>
      <c r="F58" s="43"/>
    </row>
    <row r="59" spans="1:6" ht="13" x14ac:dyDescent="0.15">
      <c r="B59" s="27" t="s">
        <v>48</v>
      </c>
      <c r="C59" s="27"/>
      <c r="D59" s="43"/>
      <c r="E59" s="43"/>
      <c r="F59" s="43"/>
    </row>
    <row r="60" spans="1:6" ht="28" x14ac:dyDescent="0.15">
      <c r="B60" s="37" t="s">
        <v>49</v>
      </c>
      <c r="C60" s="41"/>
      <c r="D60" s="43"/>
      <c r="E60" s="43"/>
      <c r="F60" s="43"/>
    </row>
  </sheetData>
  <mergeCells count="7">
    <mergeCell ref="D57:F60"/>
    <mergeCell ref="D1:F1"/>
    <mergeCell ref="D37:F39"/>
    <mergeCell ref="D52:F54"/>
    <mergeCell ref="D22:F29"/>
    <mergeCell ref="D32:F34"/>
    <mergeCell ref="D42:F49"/>
  </mergeCells>
  <conditionalFormatting sqref="F3">
    <cfRule type="containsBlanks" dxfId="3" priority="1">
      <formula>LEN(TRIM(F3))=0</formula>
    </cfRule>
  </conditionalFormatting>
  <conditionalFormatting sqref="D3:E3">
    <cfRule type="containsBlanks" dxfId="2" priority="2">
      <formula>LEN(TRIM(D3))=0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59"/>
  <sheetViews>
    <sheetView showGridLines="0" tabSelected="1" workbookViewId="0">
      <selection activeCell="B1" sqref="B1"/>
    </sheetView>
  </sheetViews>
  <sheetFormatPr baseColWidth="10" defaultColWidth="14.5" defaultRowHeight="15.75" customHeight="1" outlineLevelRow="1" x14ac:dyDescent="0.15"/>
  <cols>
    <col min="1" max="1" width="3.1640625" customWidth="1"/>
    <col min="2" max="2" width="62" customWidth="1"/>
    <col min="3" max="3" width="14" customWidth="1"/>
    <col min="4" max="5" width="14.5" customWidth="1"/>
    <col min="6" max="6" width="16.5" customWidth="1"/>
    <col min="7" max="7" width="1.6640625" customWidth="1"/>
  </cols>
  <sheetData>
    <row r="1" spans="2:6" ht="23" x14ac:dyDescent="0.25">
      <c r="B1" s="2" t="s">
        <v>50</v>
      </c>
      <c r="D1" s="44" t="s">
        <v>0</v>
      </c>
      <c r="E1" s="43"/>
      <c r="F1" s="43"/>
    </row>
    <row r="2" spans="2:6" ht="30" x14ac:dyDescent="0.25">
      <c r="B2" s="2"/>
      <c r="D2" s="3" t="s">
        <v>1</v>
      </c>
      <c r="E2" s="3" t="s">
        <v>2</v>
      </c>
      <c r="F2" s="4" t="s">
        <v>3</v>
      </c>
    </row>
    <row r="3" spans="2:6" ht="13" x14ac:dyDescent="0.15">
      <c r="B3" s="5"/>
      <c r="D3" s="6">
        <v>43101</v>
      </c>
      <c r="E3" s="6">
        <v>43465</v>
      </c>
      <c r="F3" s="7">
        <v>400</v>
      </c>
    </row>
    <row r="4" spans="2:6" ht="16" outlineLevel="1" x14ac:dyDescent="0.2">
      <c r="B4" s="8" t="s">
        <v>4</v>
      </c>
      <c r="E4" s="9"/>
      <c r="F4" s="9"/>
    </row>
    <row r="5" spans="2:6" ht="27.75" customHeight="1" outlineLevel="1" x14ac:dyDescent="0.15">
      <c r="B5" s="10">
        <f>C16</f>
        <v>567207.37254901964</v>
      </c>
      <c r="E5" s="9"/>
      <c r="F5" s="9"/>
    </row>
    <row r="6" spans="2:6" ht="16" outlineLevel="1" x14ac:dyDescent="0.2">
      <c r="B6" s="11" t="s">
        <v>5</v>
      </c>
      <c r="E6" s="9"/>
      <c r="F6" s="9"/>
    </row>
    <row r="7" spans="2:6" ht="27.75" customHeight="1" outlineLevel="1" x14ac:dyDescent="0.15">
      <c r="B7" s="12">
        <f>IFERROR(C18,"-")</f>
        <v>1418.018431372549</v>
      </c>
      <c r="E7" s="9"/>
      <c r="F7" s="9"/>
    </row>
    <row r="8" spans="2:6" ht="13" outlineLevel="1" x14ac:dyDescent="0.15">
      <c r="E8" s="9"/>
      <c r="F8" s="9"/>
    </row>
    <row r="9" spans="2:6" ht="13" outlineLevel="1" x14ac:dyDescent="0.15">
      <c r="B9" s="13" t="s">
        <v>6</v>
      </c>
      <c r="C9" s="14" t="s">
        <v>7</v>
      </c>
      <c r="F9" s="9"/>
    </row>
    <row r="10" spans="2:6" ht="13" outlineLevel="1" x14ac:dyDescent="0.15">
      <c r="B10" s="15" t="str">
        <f t="shared" ref="B10:C10" si="0">B21</f>
        <v>Events Sponsorships: Total</v>
      </c>
      <c r="C10" s="16">
        <f t="shared" si="0"/>
        <v>95000</v>
      </c>
      <c r="E10" s="9"/>
      <c r="F10" s="9"/>
    </row>
    <row r="11" spans="2:6" ht="13" outlineLevel="1" x14ac:dyDescent="0.15">
      <c r="B11" s="15" t="str">
        <f t="shared" ref="B11:C11" si="1">B31</f>
        <v>Travel Expenses: Total</v>
      </c>
      <c r="C11" s="16">
        <f t="shared" si="1"/>
        <v>24500</v>
      </c>
      <c r="E11" s="9"/>
      <c r="F11" s="9"/>
    </row>
    <row r="12" spans="2:6" ht="13" outlineLevel="1" x14ac:dyDescent="0.15">
      <c r="B12" s="15" t="str">
        <f t="shared" ref="B12:C12" si="2">B36</f>
        <v>Recruiter Team Salaries: Total</v>
      </c>
      <c r="C12" s="16">
        <f t="shared" si="2"/>
        <v>189749.99999999997</v>
      </c>
      <c r="E12" s="9"/>
      <c r="F12" s="9"/>
    </row>
    <row r="13" spans="2:6" ht="13" outlineLevel="1" x14ac:dyDescent="0.15">
      <c r="B13" s="15" t="str">
        <f t="shared" ref="B13:C13" si="3">B41</f>
        <v xml:space="preserve">Technology Expenses: Total </v>
      </c>
      <c r="C13" s="16">
        <f t="shared" si="3"/>
        <v>187500</v>
      </c>
      <c r="E13" s="9"/>
      <c r="F13" s="9"/>
    </row>
    <row r="14" spans="2:6" ht="13" outlineLevel="1" x14ac:dyDescent="0.15">
      <c r="B14" s="15" t="str">
        <f t="shared" ref="B14:C14" si="4">B51</f>
        <v>Hiring Manager Costs: Total</v>
      </c>
      <c r="C14" s="16">
        <f t="shared" si="4"/>
        <v>44431.372549019616</v>
      </c>
      <c r="E14" s="9"/>
      <c r="F14" s="9"/>
    </row>
    <row r="15" spans="2:6" ht="13" outlineLevel="1" x14ac:dyDescent="0.15">
      <c r="B15" s="15" t="str">
        <f t="shared" ref="B15:C15" si="5">B56</f>
        <v>Overhead/facilities Costs</v>
      </c>
      <c r="C15" s="16">
        <f t="shared" si="5"/>
        <v>26025.999999999996</v>
      </c>
      <c r="E15" s="9"/>
      <c r="F15" s="9"/>
    </row>
    <row r="16" spans="2:6" ht="13" outlineLevel="1" x14ac:dyDescent="0.15">
      <c r="B16" s="17" t="s">
        <v>8</v>
      </c>
      <c r="C16" s="18">
        <f>SUM(C10:C15)</f>
        <v>567207.37254901964</v>
      </c>
      <c r="E16" s="9"/>
      <c r="F16" s="9"/>
    </row>
    <row r="17" spans="1:22" ht="13" outlineLevel="1" x14ac:dyDescent="0.15">
      <c r="B17" s="17" t="s">
        <v>9</v>
      </c>
      <c r="C17" s="19">
        <f>F3</f>
        <v>400</v>
      </c>
      <c r="E17" s="9"/>
      <c r="F17" s="9"/>
    </row>
    <row r="18" spans="1:22" ht="13" outlineLevel="1" x14ac:dyDescent="0.15">
      <c r="B18" s="20" t="s">
        <v>10</v>
      </c>
      <c r="C18" s="21">
        <f>IFERROR(C16/C17,"-")</f>
        <v>1418.018431372549</v>
      </c>
      <c r="E18" s="9"/>
      <c r="F18" s="9"/>
    </row>
    <row r="19" spans="1:22" ht="13" x14ac:dyDescent="0.15">
      <c r="B19" s="5"/>
      <c r="E19" s="9"/>
      <c r="F19" s="9"/>
    </row>
    <row r="20" spans="1:22" ht="13" x14ac:dyDescent="0.15">
      <c r="A20" s="22"/>
      <c r="B20" s="23" t="s">
        <v>11</v>
      </c>
      <c r="C20" s="22"/>
      <c r="D20" s="22"/>
      <c r="E20" s="24"/>
      <c r="F20" s="24"/>
      <c r="G20" s="22"/>
      <c r="H20" s="22"/>
      <c r="I20" s="22"/>
      <c r="J20" s="22"/>
      <c r="K20" s="22"/>
      <c r="L20" s="22"/>
      <c r="M20" s="22"/>
      <c r="N20" s="22"/>
      <c r="O20" s="22"/>
      <c r="P20" s="22"/>
      <c r="Q20" s="22"/>
      <c r="R20" s="22"/>
      <c r="S20" s="22"/>
      <c r="T20" s="22"/>
      <c r="U20" s="22"/>
      <c r="V20" s="22"/>
    </row>
    <row r="21" spans="1:22" ht="13" x14ac:dyDescent="0.15">
      <c r="A21" s="9"/>
      <c r="B21" s="25" t="s">
        <v>12</v>
      </c>
      <c r="C21" s="26">
        <f>SUM(C22*C23,C24*C25,C26*C27,C28*C29)</f>
        <v>95000</v>
      </c>
    </row>
    <row r="22" spans="1:22" ht="13" x14ac:dyDescent="0.15">
      <c r="B22" s="27" t="s">
        <v>13</v>
      </c>
      <c r="C22" s="28">
        <v>25000</v>
      </c>
      <c r="D22" s="42" t="s">
        <v>14</v>
      </c>
      <c r="E22" s="43"/>
      <c r="F22" s="43"/>
    </row>
    <row r="23" spans="1:22" ht="13" x14ac:dyDescent="0.15">
      <c r="B23" s="29" t="str">
        <f>CONCATENATE(B22, ", ", 'How to use this tool'!$B$5, " Allocation")</f>
        <v>     Career Fairs -- General,  Allocation</v>
      </c>
      <c r="C23" s="30">
        <v>1</v>
      </c>
      <c r="D23" s="43"/>
      <c r="E23" s="43"/>
      <c r="F23" s="43"/>
    </row>
    <row r="24" spans="1:22" ht="13" x14ac:dyDescent="0.15">
      <c r="B24" s="27" t="s">
        <v>15</v>
      </c>
      <c r="C24" s="28">
        <v>15000</v>
      </c>
      <c r="D24" s="43"/>
      <c r="E24" s="43"/>
      <c r="F24" s="43"/>
    </row>
    <row r="25" spans="1:22" ht="13" x14ac:dyDescent="0.15">
      <c r="B25" s="29" t="str">
        <f>CONCATENATE(B24, ", ", 'How to use this tool'!$B$5, " Allocation")</f>
        <v>     Career Fairs -- On Campus,  Allocation</v>
      </c>
      <c r="C25" s="30">
        <v>1</v>
      </c>
      <c r="D25" s="43"/>
      <c r="E25" s="43"/>
      <c r="F25" s="43"/>
    </row>
    <row r="26" spans="1:22" ht="13" x14ac:dyDescent="0.15">
      <c r="B26" s="27" t="s">
        <v>16</v>
      </c>
      <c r="C26" s="28">
        <v>45000</v>
      </c>
      <c r="D26" s="43"/>
      <c r="E26" s="43"/>
      <c r="F26" s="43"/>
    </row>
    <row r="27" spans="1:22" ht="13" x14ac:dyDescent="0.15">
      <c r="B27" s="29" t="str">
        <f>CONCATENATE(B26, ", ", 'How to use this tool'!$B$5, " Allocation")</f>
        <v>     Diversity Events,  Allocation</v>
      </c>
      <c r="C27" s="30">
        <v>1</v>
      </c>
      <c r="D27" s="43"/>
      <c r="E27" s="43"/>
      <c r="F27" s="43"/>
    </row>
    <row r="28" spans="1:22" ht="13" x14ac:dyDescent="0.15">
      <c r="B28" s="27" t="s">
        <v>17</v>
      </c>
      <c r="C28" s="28">
        <v>10000</v>
      </c>
      <c r="D28" s="43"/>
      <c r="E28" s="43"/>
      <c r="F28" s="43"/>
    </row>
    <row r="29" spans="1:22" ht="13" x14ac:dyDescent="0.15">
      <c r="B29" s="29" t="str">
        <f>CONCATENATE(B28, ", ", 'How to use this tool'!$B$5, " Allocation")</f>
        <v xml:space="preserve">    Hackathons,  Allocation</v>
      </c>
      <c r="C29" s="30">
        <v>1</v>
      </c>
      <c r="D29" s="43"/>
      <c r="E29" s="43"/>
      <c r="F29" s="43"/>
    </row>
    <row r="30" spans="1:22" ht="13" x14ac:dyDescent="0.15">
      <c r="B30" s="5"/>
    </row>
    <row r="31" spans="1:22" ht="13" x14ac:dyDescent="0.15">
      <c r="A31" s="9"/>
      <c r="B31" s="31" t="s">
        <v>18</v>
      </c>
      <c r="C31" s="32">
        <f>SUM(C32:C34)</f>
        <v>24500</v>
      </c>
    </row>
    <row r="32" spans="1:22" ht="13" x14ac:dyDescent="0.15">
      <c r="B32" s="27" t="s">
        <v>19</v>
      </c>
      <c r="C32" s="28">
        <v>8000</v>
      </c>
      <c r="D32" s="42" t="s">
        <v>20</v>
      </c>
      <c r="E32" s="43"/>
      <c r="F32" s="43"/>
    </row>
    <row r="33" spans="1:6" ht="13" x14ac:dyDescent="0.15">
      <c r="B33" s="27" t="s">
        <v>21</v>
      </c>
      <c r="C33" s="28">
        <v>12000</v>
      </c>
      <c r="D33" s="43"/>
      <c r="E33" s="43"/>
      <c r="F33" s="43"/>
    </row>
    <row r="34" spans="1:6" ht="13" x14ac:dyDescent="0.15">
      <c r="B34" s="27" t="s">
        <v>22</v>
      </c>
      <c r="C34" s="28">
        <v>4500</v>
      </c>
      <c r="D34" s="43"/>
      <c r="E34" s="43"/>
      <c r="F34" s="43"/>
    </row>
    <row r="36" spans="1:6" ht="13" x14ac:dyDescent="0.15">
      <c r="A36" s="9"/>
      <c r="B36" s="33" t="s">
        <v>23</v>
      </c>
      <c r="C36" s="34">
        <f>SUM(C37,C38)* (1+C39)</f>
        <v>189749.99999999997</v>
      </c>
    </row>
    <row r="37" spans="1:6" ht="13" x14ac:dyDescent="0.15">
      <c r="B37" s="27" t="s">
        <v>24</v>
      </c>
      <c r="C37" s="28">
        <v>125000</v>
      </c>
      <c r="D37" s="42" t="s">
        <v>28</v>
      </c>
      <c r="E37" s="43"/>
      <c r="F37" s="43"/>
    </row>
    <row r="38" spans="1:6" ht="13" x14ac:dyDescent="0.15">
      <c r="B38" s="27" t="s">
        <v>26</v>
      </c>
      <c r="C38" s="28">
        <v>40000</v>
      </c>
      <c r="D38" s="43"/>
      <c r="E38" s="43"/>
      <c r="F38" s="43"/>
    </row>
    <row r="39" spans="1:6" ht="13" x14ac:dyDescent="0.15">
      <c r="B39" s="35" t="s">
        <v>27</v>
      </c>
      <c r="C39" s="36">
        <v>0.15</v>
      </c>
      <c r="D39" s="43"/>
      <c r="E39" s="43"/>
      <c r="F39" s="43"/>
    </row>
    <row r="41" spans="1:6" ht="13" x14ac:dyDescent="0.15">
      <c r="A41" s="9"/>
      <c r="B41" s="33" t="s">
        <v>29</v>
      </c>
      <c r="C41" s="34">
        <f>SUM(C42*C43,C44*C45,C46*C47,C48*C49)</f>
        <v>187500</v>
      </c>
    </row>
    <row r="42" spans="1:6" ht="13" x14ac:dyDescent="0.15">
      <c r="B42" s="27" t="s">
        <v>30</v>
      </c>
      <c r="C42" s="28">
        <v>250000</v>
      </c>
      <c r="D42" s="42" t="s">
        <v>31</v>
      </c>
      <c r="E42" s="43"/>
      <c r="F42" s="43"/>
    </row>
    <row r="43" spans="1:6" ht="13" x14ac:dyDescent="0.15">
      <c r="B43" s="29" t="str">
        <f>CONCATENATE(B42, " Allocation")</f>
        <v>     ATS Costs Allocation</v>
      </c>
      <c r="C43" s="36">
        <v>0.35</v>
      </c>
      <c r="D43" s="43"/>
      <c r="E43" s="43"/>
      <c r="F43" s="43"/>
    </row>
    <row r="44" spans="1:6" ht="13" x14ac:dyDescent="0.15">
      <c r="B44" s="27" t="s">
        <v>32</v>
      </c>
      <c r="C44" s="28">
        <v>65000</v>
      </c>
      <c r="D44" s="43"/>
      <c r="E44" s="43"/>
      <c r="F44" s="43"/>
    </row>
    <row r="45" spans="1:6" ht="13" x14ac:dyDescent="0.15">
      <c r="B45" s="29" t="str">
        <f>CONCATENATE(B44, " Allocation: Early Career")</f>
        <v>     Job Board Advertising Allocation: Early Career</v>
      </c>
      <c r="C45" s="36">
        <v>0.5</v>
      </c>
      <c r="D45" s="43"/>
      <c r="E45" s="43"/>
      <c r="F45" s="43"/>
    </row>
    <row r="46" spans="1:6" ht="13" x14ac:dyDescent="0.15">
      <c r="B46" s="27" t="s">
        <v>33</v>
      </c>
      <c r="C46" s="28">
        <v>65000</v>
      </c>
      <c r="D46" s="43"/>
      <c r="E46" s="43"/>
      <c r="F46" s="43"/>
    </row>
    <row r="47" spans="1:6" ht="13" x14ac:dyDescent="0.15">
      <c r="B47" s="29" t="str">
        <f>CONCATENATE(B46, " Allocation: Early Career")</f>
        <v>     Recruitment Marketing Costs Allocation: Early Career</v>
      </c>
      <c r="C47" s="36">
        <v>1</v>
      </c>
      <c r="D47" s="43"/>
      <c r="E47" s="43"/>
      <c r="F47" s="43"/>
    </row>
    <row r="48" spans="1:6" ht="28" x14ac:dyDescent="0.15">
      <c r="B48" s="37" t="s">
        <v>34</v>
      </c>
      <c r="C48" s="28">
        <v>2500</v>
      </c>
      <c r="D48" s="43"/>
      <c r="E48" s="43"/>
      <c r="F48" s="43"/>
    </row>
    <row r="49" spans="1:6" ht="13" x14ac:dyDescent="0.15">
      <c r="B49" s="29" t="s">
        <v>35</v>
      </c>
      <c r="C49" s="36">
        <v>1</v>
      </c>
      <c r="D49" s="43"/>
      <c r="E49" s="43"/>
      <c r="F49" s="43"/>
    </row>
    <row r="51" spans="1:6" ht="13" x14ac:dyDescent="0.15">
      <c r="A51" s="9"/>
      <c r="B51" s="33" t="s">
        <v>36</v>
      </c>
      <c r="C51" s="34">
        <f>C52*C53*C54</f>
        <v>44431.372549019616</v>
      </c>
    </row>
    <row r="52" spans="1:6" ht="13" x14ac:dyDescent="0.15">
      <c r="B52" s="27" t="s">
        <v>37</v>
      </c>
      <c r="C52" s="27">
        <v>4</v>
      </c>
      <c r="D52" s="42" t="s">
        <v>38</v>
      </c>
      <c r="E52" s="43"/>
      <c r="F52" s="43"/>
    </row>
    <row r="53" spans="1:6" ht="13" x14ac:dyDescent="0.15">
      <c r="B53" s="27" t="s">
        <v>39</v>
      </c>
      <c r="C53" s="38">
        <f>F3</f>
        <v>400</v>
      </c>
      <c r="D53" s="43"/>
      <c r="E53" s="43"/>
      <c r="F53" s="43"/>
    </row>
    <row r="54" spans="1:6" ht="13" x14ac:dyDescent="0.15">
      <c r="B54" s="27" t="s">
        <v>40</v>
      </c>
      <c r="C54" s="39">
        <f>51500/2040*1.1</f>
        <v>27.769607843137258</v>
      </c>
      <c r="D54" s="43"/>
      <c r="E54" s="43"/>
      <c r="F54" s="43"/>
    </row>
    <row r="56" spans="1:6" ht="13" x14ac:dyDescent="0.15">
      <c r="A56" s="9"/>
      <c r="B56" s="33" t="s">
        <v>41</v>
      </c>
      <c r="C56" s="34">
        <f>IF(C59,C59,C57*C58)</f>
        <v>26025.999999999996</v>
      </c>
    </row>
    <row r="57" spans="1:6" ht="13" x14ac:dyDescent="0.15">
      <c r="B57" s="27" t="s">
        <v>43</v>
      </c>
      <c r="C57" s="28">
        <f>IF(C59,C59/C58,650*((E3-D3)/30))</f>
        <v>7886.6666666666661</v>
      </c>
      <c r="D57" s="42" t="s">
        <v>47</v>
      </c>
      <c r="E57" s="43"/>
      <c r="F57" s="43"/>
    </row>
    <row r="58" spans="1:6" ht="13" x14ac:dyDescent="0.15">
      <c r="B58" s="27" t="s">
        <v>48</v>
      </c>
      <c r="C58" s="27">
        <v>3.3</v>
      </c>
      <c r="D58" s="43"/>
      <c r="E58" s="43"/>
      <c r="F58" s="43"/>
    </row>
    <row r="59" spans="1:6" ht="28" x14ac:dyDescent="0.15">
      <c r="B59" s="37" t="s">
        <v>49</v>
      </c>
      <c r="C59" s="28"/>
      <c r="D59" s="43"/>
      <c r="E59" s="43"/>
      <c r="F59" s="43"/>
    </row>
  </sheetData>
  <mergeCells count="7">
    <mergeCell ref="D1:F1"/>
    <mergeCell ref="D37:F39"/>
    <mergeCell ref="D52:F54"/>
    <mergeCell ref="D57:F59"/>
    <mergeCell ref="D22:F29"/>
    <mergeCell ref="D32:F34"/>
    <mergeCell ref="D42:F49"/>
  </mergeCells>
  <conditionalFormatting sqref="F3">
    <cfRule type="containsBlanks" dxfId="1" priority="1">
      <formula>LEN(TRIM(F3))=0</formula>
    </cfRule>
  </conditionalFormatting>
  <conditionalFormatting sqref="D3:E3">
    <cfRule type="containsBlanks" dxfId="0" priority="2">
      <formula>LEN(TRIM(D3))=0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3"/>
  <sheetViews>
    <sheetView workbookViewId="0">
      <selection activeCell="A21" sqref="A21"/>
    </sheetView>
  </sheetViews>
  <sheetFormatPr baseColWidth="10" defaultColWidth="14.5" defaultRowHeight="15.75" customHeight="1" x14ac:dyDescent="0.15"/>
  <cols>
    <col min="1" max="1" width="200.83203125" customWidth="1"/>
  </cols>
  <sheetData>
    <row r="1" spans="1:1" ht="15.75" customHeight="1" x14ac:dyDescent="0.15">
      <c r="A1" s="1"/>
    </row>
    <row r="2" spans="1:1" ht="15.75" customHeight="1" x14ac:dyDescent="0.15">
      <c r="A2" s="1"/>
    </row>
    <row r="3" spans="1:1" ht="15.75" customHeight="1" x14ac:dyDescent="0.15">
      <c r="A3" s="1"/>
    </row>
    <row r="4" spans="1:1" ht="15.75" customHeight="1" x14ac:dyDescent="0.15">
      <c r="A4" s="1"/>
    </row>
    <row r="5" spans="1:1" ht="15.75" customHeight="1" x14ac:dyDescent="0.15">
      <c r="A5" s="1"/>
    </row>
    <row r="7" spans="1:1" ht="15.75" customHeight="1" x14ac:dyDescent="0.15">
      <c r="A7" s="1"/>
    </row>
    <row r="9" spans="1:1" ht="15.75" customHeight="1" x14ac:dyDescent="0.15">
      <c r="A9" s="1"/>
    </row>
    <row r="11" spans="1:1" ht="15.75" customHeight="1" x14ac:dyDescent="0.15">
      <c r="A11" s="1"/>
    </row>
    <row r="13" spans="1:1" ht="15.75" customHeight="1" x14ac:dyDescent="0.15">
      <c r="A1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CPH Calculator</vt:lpstr>
      <vt:lpstr>Example -- Super Duper Co.</vt:lpstr>
      <vt:lpstr>How to use this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Melissa Weir</cp:lastModifiedBy>
  <dcterms:created xsi:type="dcterms:W3CDTF">2019-10-09T16:31:58Z</dcterms:created>
  <dcterms:modified xsi:type="dcterms:W3CDTF">2019-10-09T16:55:38Z</dcterms:modified>
</cp:coreProperties>
</file>