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g\Documents\D2I\"/>
    </mc:Choice>
  </mc:AlternateContent>
  <xr:revisionPtr revIDLastSave="0" documentId="8_{EF9108F7-DB09-4408-9299-BB596005A43A}" xr6:coauthVersionLast="43" xr6:coauthVersionMax="43" xr10:uidLastSave="{00000000-0000-0000-0000-000000000000}"/>
  <bookViews>
    <workbookView xWindow="-120" yWindow="-120" windowWidth="25440" windowHeight="15390" xr2:uid="{4F38D4B4-F403-424F-916A-A76D8B83AD94}"/>
  </bookViews>
  <sheets>
    <sheet name="Elem School" sheetId="6" r:id="rId1"/>
    <sheet name="Middle School" sheetId="7" r:id="rId2"/>
    <sheet name="High School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6" l="1"/>
  <c r="H17" i="5" l="1"/>
  <c r="H18" i="5"/>
  <c r="H19" i="5"/>
  <c r="H20" i="5"/>
  <c r="H21" i="5"/>
  <c r="L20" i="5"/>
  <c r="L21" i="5"/>
  <c r="H17" i="7"/>
  <c r="L17" i="7"/>
  <c r="H16" i="7"/>
  <c r="L16" i="7"/>
  <c r="H15" i="7"/>
  <c r="L15" i="7"/>
  <c r="H14" i="7"/>
  <c r="L14" i="7"/>
  <c r="H8" i="7"/>
  <c r="L8" i="7"/>
  <c r="H7" i="7"/>
  <c r="L7" i="7"/>
  <c r="G16" i="6"/>
  <c r="K16" i="6"/>
  <c r="G15" i="6"/>
  <c r="K15" i="6"/>
  <c r="G14" i="6"/>
  <c r="K14" i="6"/>
  <c r="G13" i="6"/>
  <c r="K13" i="6"/>
  <c r="G7" i="6"/>
  <c r="K7" i="6"/>
  <c r="G6" i="6"/>
  <c r="H16" i="5"/>
  <c r="P7" i="7" l="1"/>
  <c r="P16" i="7" s="1"/>
  <c r="O7" i="6"/>
  <c r="O16" i="6" s="1"/>
  <c r="O15" i="6"/>
  <c r="P15" i="7"/>
  <c r="H10" i="5"/>
  <c r="L10" i="5"/>
  <c r="H9" i="5"/>
  <c r="L9" i="5"/>
  <c r="L19" i="5"/>
  <c r="L18" i="5"/>
  <c r="L17" i="5"/>
  <c r="L16" i="5"/>
  <c r="T17" i="7" l="1"/>
  <c r="S16" i="6"/>
  <c r="O6" i="6"/>
  <c r="S7" i="6" s="1"/>
  <c r="P6" i="7"/>
  <c r="T8" i="7" s="1"/>
  <c r="P17" i="5"/>
  <c r="P6" i="5" s="1"/>
  <c r="P7" i="5"/>
  <c r="T10" i="5" l="1"/>
  <c r="T21" i="5" s="1"/>
  <c r="P18" i="5"/>
</calcChain>
</file>

<file path=xl/sharedStrings.xml><?xml version="1.0" encoding="utf-8"?>
<sst xmlns="http://schemas.openxmlformats.org/spreadsheetml/2006/main" count="160" uniqueCount="42">
  <si>
    <t>Goal Setting Calculator</t>
  </si>
  <si>
    <t>Progress Index</t>
  </si>
  <si>
    <t>Percent Earning Points from Q1 and Q2</t>
  </si>
  <si>
    <t>Progress Index Per Subject*</t>
  </si>
  <si>
    <t>Index Per SPS Component*</t>
  </si>
  <si>
    <t>Must     100%</t>
  </si>
  <si>
    <t>Original</t>
  </si>
  <si>
    <t>Change</t>
  </si>
  <si>
    <t>SPS*</t>
  </si>
  <si>
    <t>ELA</t>
  </si>
  <si>
    <t>ELA PI</t>
  </si>
  <si>
    <t>AI</t>
  </si>
  <si>
    <t>Math</t>
  </si>
  <si>
    <t>Math PI</t>
  </si>
  <si>
    <t>PI</t>
  </si>
  <si>
    <t>SPS</t>
  </si>
  <si>
    <t>Assessment Index</t>
  </si>
  <si>
    <t>Percent Scoring at Each Achievement Level</t>
  </si>
  <si>
    <t>Assessment Index Per Subject*</t>
  </si>
  <si>
    <t>%Adv</t>
  </si>
  <si>
    <t>%M</t>
  </si>
  <si>
    <t>%B</t>
  </si>
  <si>
    <t>%AB</t>
  </si>
  <si>
    <t>%U</t>
  </si>
  <si>
    <t>Science</t>
  </si>
  <si>
    <t>Soc Stud</t>
  </si>
  <si>
    <t>*Index points are approximations due to rounding.</t>
  </si>
  <si>
    <t>Must      100%</t>
  </si>
  <si>
    <t>DCAI</t>
  </si>
  <si>
    <t>SPS:</t>
  </si>
  <si>
    <t>ACT</t>
  </si>
  <si>
    <t>S of D</t>
  </si>
  <si>
    <t>Grad Index</t>
  </si>
  <si>
    <t>Alg I</t>
  </si>
  <si>
    <t>Geometry</t>
  </si>
  <si>
    <t>AI**</t>
  </si>
  <si>
    <t>Eng I</t>
  </si>
  <si>
    <t>Eng II</t>
  </si>
  <si>
    <t>Biology</t>
  </si>
  <si>
    <t>US Hist</t>
  </si>
  <si>
    <t>US History</t>
  </si>
  <si>
    <t>** Calculation based on an equal number of participants testing per subject.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</si>
</sst>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Ink Free"/>
      <family val="4"/>
    </font>
    <font>
      <sz val="24"/>
      <color theme="1"/>
      <name val="Georgia"/>
      <family val="1"/>
    </font>
    <font>
      <sz val="24"/>
      <color theme="0"/>
      <name val="Georgia"/>
      <family val="1"/>
    </font>
    <font>
      <sz val="11"/>
      <color theme="1"/>
      <name val="Museo Sans For Dell"/>
    </font>
    <font>
      <sz val="16"/>
      <color theme="0"/>
      <name val="Museo Sans For Dell"/>
    </font>
    <font>
      <sz val="10"/>
      <color theme="1"/>
      <name val="Museo Sans For Dell"/>
    </font>
    <font>
      <sz val="8"/>
      <color theme="1"/>
      <name val="Museo Sans For Dell"/>
    </font>
    <font>
      <sz val="24"/>
      <color theme="1"/>
      <name val="Calibri"/>
      <family val="2"/>
      <scheme val="minor"/>
    </font>
    <font>
      <sz val="24"/>
      <color theme="0"/>
      <name val="Museo Sans For Del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987A3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10" xfId="0" applyNumberFormat="1" applyFont="1" applyBorder="1" applyAlignment="1" applyProtection="1">
      <alignment horizontal="center"/>
      <protection hidden="1"/>
    </xf>
    <xf numFmtId="164" fontId="4" fillId="0" borderId="4" xfId="0" applyNumberFormat="1" applyFont="1" applyBorder="1" applyAlignment="1" applyProtection="1">
      <alignment horizontal="center"/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64" fontId="4" fillId="0" borderId="6" xfId="0" applyNumberFormat="1" applyFont="1" applyBorder="1" applyAlignment="1" applyProtection="1">
      <alignment horizontal="center"/>
      <protection hidden="1"/>
    </xf>
    <xf numFmtId="0" fontId="6" fillId="0" borderId="27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6" fillId="0" borderId="10" xfId="0" applyNumberFormat="1" applyFont="1" applyBorder="1" applyAlignment="1" applyProtection="1">
      <alignment horizontal="center"/>
      <protection hidden="1"/>
    </xf>
    <xf numFmtId="164" fontId="6" fillId="0" borderId="4" xfId="0" applyNumberFormat="1" applyFont="1" applyBorder="1" applyAlignment="1" applyProtection="1">
      <alignment horizontal="center"/>
      <protection hidden="1"/>
    </xf>
    <xf numFmtId="164" fontId="6" fillId="0" borderId="6" xfId="0" applyNumberFormat="1" applyFont="1" applyBorder="1" applyAlignment="1" applyProtection="1">
      <alignment horizontal="center"/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6" fillId="0" borderId="27" xfId="0" applyNumberFormat="1" applyFont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/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1" fontId="9" fillId="0" borderId="0" xfId="0" applyNumberFormat="1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1" fontId="6" fillId="2" borderId="28" xfId="0" applyNumberFormat="1" applyFont="1" applyFill="1" applyBorder="1" applyAlignment="1" applyProtection="1">
      <alignment horizontal="center"/>
      <protection hidden="1"/>
    </xf>
    <xf numFmtId="1" fontId="6" fillId="2" borderId="29" xfId="0" applyNumberFormat="1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12" xfId="0" applyFont="1" applyFill="1" applyBorder="1" applyAlignment="1" applyProtection="1">
      <alignment horizontal="center"/>
      <protection hidden="1"/>
    </xf>
    <xf numFmtId="164" fontId="6" fillId="0" borderId="24" xfId="0" applyNumberFormat="1" applyFont="1" applyBorder="1" applyAlignment="1" applyProtection="1">
      <alignment horizontal="center"/>
      <protection hidden="1"/>
    </xf>
    <xf numFmtId="164" fontId="6" fillId="0" borderId="18" xfId="0" applyNumberFormat="1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29" xfId="0" applyFont="1" applyFill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17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4" fontId="1" fillId="0" borderId="13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6" fillId="3" borderId="30" xfId="0" applyFont="1" applyFill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32" xfId="0" applyFont="1" applyBorder="1" applyAlignment="1" applyProtection="1">
      <alignment horizontal="center"/>
      <protection hidden="1"/>
    </xf>
    <xf numFmtId="0" fontId="6" fillId="0" borderId="33" xfId="0" applyFont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center"/>
      <protection hidden="1"/>
    </xf>
    <xf numFmtId="0" fontId="6" fillId="3" borderId="28" xfId="0" applyFont="1" applyFill="1" applyBorder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98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254000</xdr:colOff>
      <xdr:row>4</xdr:row>
      <xdr:rowOff>28575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5FE8183-67E2-4A41-A2B2-55C67E107E7A}"/>
                </a:ext>
              </a:extLst>
            </xdr:cNvPr>
            <xdr:cNvSpPr txBox="1"/>
          </xdr:nvSpPr>
          <xdr:spPr>
            <a:xfrm>
              <a:off x="10071100" y="1171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≅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5FE8183-67E2-4A41-A2B2-55C67E107E7A}"/>
                </a:ext>
              </a:extLst>
            </xdr:cNvPr>
            <xdr:cNvSpPr txBox="1"/>
          </xdr:nvSpPr>
          <xdr:spPr>
            <a:xfrm>
              <a:off x="10071100" y="1171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260350</xdr:colOff>
      <xdr:row>11</xdr:row>
      <xdr:rowOff>25400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8BF79B9-92F9-4DA8-B632-B476FA87072B}"/>
                </a:ext>
              </a:extLst>
            </xdr:cNvPr>
            <xdr:cNvSpPr txBox="1"/>
          </xdr:nvSpPr>
          <xdr:spPr>
            <a:xfrm>
              <a:off x="10077450" y="2870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≅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8BF79B9-92F9-4DA8-B632-B476FA87072B}"/>
                </a:ext>
              </a:extLst>
            </xdr:cNvPr>
            <xdr:cNvSpPr txBox="1"/>
          </xdr:nvSpPr>
          <xdr:spPr>
            <a:xfrm>
              <a:off x="10077450" y="2870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≅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17</xdr:col>
      <xdr:colOff>139700</xdr:colOff>
      <xdr:row>0</xdr:row>
      <xdr:rowOff>127000</xdr:rowOff>
    </xdr:from>
    <xdr:to>
      <xdr:col>18</xdr:col>
      <xdr:colOff>247650</xdr:colOff>
      <xdr:row>0</xdr:row>
      <xdr:rowOff>539388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B48FD5E-14F5-49EB-ABFB-BC8854DD5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27000"/>
          <a:ext cx="768350" cy="41238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82550</xdr:rowOff>
    </xdr:from>
    <xdr:to>
      <xdr:col>1</xdr:col>
      <xdr:colOff>198804</xdr:colOff>
      <xdr:row>0</xdr:row>
      <xdr:rowOff>603814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7840AA-B4FB-4792-86FE-91F85A926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82550"/>
          <a:ext cx="522654" cy="521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254000</xdr:colOff>
      <xdr:row>5</xdr:row>
      <xdr:rowOff>31750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DA415B7-189C-41FE-8F95-C332E3BF3508}"/>
                </a:ext>
              </a:extLst>
            </xdr:cNvPr>
            <xdr:cNvSpPr txBox="1"/>
          </xdr:nvSpPr>
          <xdr:spPr>
            <a:xfrm>
              <a:off x="10071100" y="1174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≅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DA415B7-189C-41FE-8F95-C332E3BF3508}"/>
                </a:ext>
              </a:extLst>
            </xdr:cNvPr>
            <xdr:cNvSpPr txBox="1"/>
          </xdr:nvSpPr>
          <xdr:spPr>
            <a:xfrm>
              <a:off x="10071100" y="1174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260350</xdr:colOff>
      <xdr:row>12</xdr:row>
      <xdr:rowOff>25400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97EC44C-AD34-4073-A19C-CD78C3249E44}"/>
                </a:ext>
              </a:extLst>
            </xdr:cNvPr>
            <xdr:cNvSpPr txBox="1"/>
          </xdr:nvSpPr>
          <xdr:spPr>
            <a:xfrm>
              <a:off x="10077450" y="2863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≅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97EC44C-AD34-4073-A19C-CD78C3249E44}"/>
                </a:ext>
              </a:extLst>
            </xdr:cNvPr>
            <xdr:cNvSpPr txBox="1"/>
          </xdr:nvSpPr>
          <xdr:spPr>
            <a:xfrm>
              <a:off x="10077450" y="2863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≅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18</xdr:col>
      <xdr:colOff>88900</xdr:colOff>
      <xdr:row>0</xdr:row>
      <xdr:rowOff>127000</xdr:rowOff>
    </xdr:from>
    <xdr:to>
      <xdr:col>19</xdr:col>
      <xdr:colOff>196850</xdr:colOff>
      <xdr:row>0</xdr:row>
      <xdr:rowOff>539388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AEDDA7-C30A-4F79-934C-B4547E097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5600" y="127000"/>
          <a:ext cx="768350" cy="41238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0</xdr:row>
      <xdr:rowOff>76200</xdr:rowOff>
    </xdr:from>
    <xdr:to>
      <xdr:col>2</xdr:col>
      <xdr:colOff>198804</xdr:colOff>
      <xdr:row>0</xdr:row>
      <xdr:rowOff>597464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6A4FFA0-B45B-4D3F-8B7E-DB77FA40E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200"/>
          <a:ext cx="522654" cy="521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283796</xdr:colOff>
      <xdr:row>0</xdr:row>
      <xdr:rowOff>77667</xdr:rowOff>
    </xdr:from>
    <xdr:to>
      <xdr:col>2</xdr:col>
      <xdr:colOff>193675</xdr:colOff>
      <xdr:row>0</xdr:row>
      <xdr:rowOff>598931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B2CF34-17B0-4FFB-8D81-EB1550392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796" y="77667"/>
          <a:ext cx="522654" cy="521264"/>
        </a:xfrm>
        <a:prstGeom prst="rect">
          <a:avLst/>
        </a:prstGeom>
      </xdr:spPr>
    </xdr:pic>
    <xdr:clientData/>
  </xdr:twoCellAnchor>
  <xdr:oneCellAnchor>
    <xdr:from>
      <xdr:col>7</xdr:col>
      <xdr:colOff>260350</xdr:colOff>
      <xdr:row>7</xdr:row>
      <xdr:rowOff>19050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6DDE98E-D56A-4DB7-A05D-A39E2C549B0B}"/>
                </a:ext>
              </a:extLst>
            </xdr:cNvPr>
            <xdr:cNvSpPr txBox="1"/>
          </xdr:nvSpPr>
          <xdr:spPr>
            <a:xfrm>
              <a:off x="9931400" y="1162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≅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6DDE98E-D56A-4DB7-A05D-A39E2C549B0B}"/>
                </a:ext>
              </a:extLst>
            </xdr:cNvPr>
            <xdr:cNvSpPr txBox="1"/>
          </xdr:nvSpPr>
          <xdr:spPr>
            <a:xfrm>
              <a:off x="9931400" y="1162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260350</xdr:colOff>
      <xdr:row>14</xdr:row>
      <xdr:rowOff>25400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3B2504E-C5BC-4DE5-95A5-420BEDA6F88B}"/>
                </a:ext>
              </a:extLst>
            </xdr:cNvPr>
            <xdr:cNvSpPr txBox="1"/>
          </xdr:nvSpPr>
          <xdr:spPr>
            <a:xfrm>
              <a:off x="9931400" y="3079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≅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3B2504E-C5BC-4DE5-95A5-420BEDA6F88B}"/>
                </a:ext>
              </a:extLst>
            </xdr:cNvPr>
            <xdr:cNvSpPr txBox="1"/>
          </xdr:nvSpPr>
          <xdr:spPr>
            <a:xfrm>
              <a:off x="9931400" y="3079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≅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18</xdr:col>
      <xdr:colOff>292100</xdr:colOff>
      <xdr:row>0</xdr:row>
      <xdr:rowOff>133351</xdr:rowOff>
    </xdr:from>
    <xdr:to>
      <xdr:col>19</xdr:col>
      <xdr:colOff>400050</xdr:colOff>
      <xdr:row>0</xdr:row>
      <xdr:rowOff>545739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D0C5CE-DF5F-490E-BF31-00BCBF652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00" y="133351"/>
          <a:ext cx="768350" cy="412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8446-AF59-442B-8BF6-ABDACEECE81F}">
  <dimension ref="A1:T24"/>
  <sheetViews>
    <sheetView showGridLines="0" showRowColHeaders="0" tabSelected="1" zoomScale="151" zoomScaleNormal="150" workbookViewId="0">
      <selection activeCell="O11" sqref="O11"/>
    </sheetView>
  </sheetViews>
  <sheetFormatPr defaultRowHeight="15" x14ac:dyDescent="0.25"/>
  <cols>
    <col min="3" max="3" width="9.140625" style="1"/>
    <col min="4" max="4" width="9.140625" customWidth="1"/>
    <col min="7" max="7" width="10.42578125" style="1" bestFit="1" customWidth="1"/>
    <col min="8" max="8" width="3.42578125" customWidth="1"/>
    <col min="12" max="12" width="3.42578125" customWidth="1"/>
    <col min="13" max="13" width="9.140625" customWidth="1"/>
    <col min="14" max="15" width="9.140625" style="1"/>
    <col min="16" max="16" width="3.42578125" style="1" customWidth="1"/>
    <col min="17" max="17" width="9.140625" style="1"/>
    <col min="18" max="19" width="9.85546875" style="1" bestFit="1" customWidth="1"/>
  </cols>
  <sheetData>
    <row r="1" spans="1:20" ht="51.7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0" ht="20.25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20" s="32" customFormat="1" ht="24" customHeight="1" thickBot="1" x14ac:dyDescent="0.55000000000000004">
      <c r="A3" s="39"/>
      <c r="B3" s="39"/>
      <c r="C3" s="39"/>
      <c r="D3" s="39"/>
      <c r="E3" s="39"/>
      <c r="F3" s="40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0" ht="16.5" thickBot="1" x14ac:dyDescent="0.35">
      <c r="A4" s="41" t="s">
        <v>2</v>
      </c>
      <c r="B4" s="42"/>
      <c r="C4" s="42"/>
      <c r="D4" s="42"/>
      <c r="E4" s="42"/>
      <c r="F4" s="42"/>
      <c r="G4" s="43"/>
      <c r="H4" s="23"/>
      <c r="I4" s="44" t="s">
        <v>3</v>
      </c>
      <c r="J4" s="45"/>
      <c r="K4" s="46"/>
      <c r="L4" s="47"/>
      <c r="M4" s="44" t="s">
        <v>4</v>
      </c>
      <c r="N4" s="45"/>
      <c r="O4" s="46"/>
      <c r="P4" s="48"/>
      <c r="Q4" s="48"/>
      <c r="R4" s="48"/>
      <c r="S4" s="31"/>
      <c r="T4" s="1"/>
    </row>
    <row r="5" spans="1:20" ht="16.5" thickBot="1" x14ac:dyDescent="0.35">
      <c r="A5" s="49"/>
      <c r="B5" s="50">
        <v>150</v>
      </c>
      <c r="C5" s="51">
        <v>115</v>
      </c>
      <c r="D5" s="51">
        <v>85</v>
      </c>
      <c r="E5" s="51">
        <v>25</v>
      </c>
      <c r="F5" s="51">
        <v>0</v>
      </c>
      <c r="G5" s="52" t="s">
        <v>5</v>
      </c>
      <c r="H5" s="23"/>
      <c r="I5" s="53"/>
      <c r="J5" s="54" t="s">
        <v>6</v>
      </c>
      <c r="K5" s="55" t="s">
        <v>7</v>
      </c>
      <c r="L5" s="47"/>
      <c r="M5" s="53"/>
      <c r="N5" s="56" t="s">
        <v>6</v>
      </c>
      <c r="O5" s="57" t="s">
        <v>7</v>
      </c>
      <c r="P5" s="48"/>
      <c r="Q5" s="44" t="s">
        <v>8</v>
      </c>
      <c r="R5" s="45"/>
      <c r="S5" s="46"/>
      <c r="T5" s="1"/>
    </row>
    <row r="6" spans="1:20" ht="16.5" thickBot="1" x14ac:dyDescent="0.35">
      <c r="A6" s="58" t="s">
        <v>9</v>
      </c>
      <c r="B6" s="7">
        <v>29</v>
      </c>
      <c r="C6" s="8">
        <v>11.6</v>
      </c>
      <c r="D6" s="8">
        <v>21.7</v>
      </c>
      <c r="E6" s="8">
        <v>30.4</v>
      </c>
      <c r="F6" s="8">
        <v>7.2</v>
      </c>
      <c r="G6" s="20">
        <f>SUM(B6:F6)</f>
        <v>99.899999999999991</v>
      </c>
      <c r="H6" s="1"/>
      <c r="I6" s="60" t="s">
        <v>10</v>
      </c>
      <c r="J6" s="70">
        <v>83</v>
      </c>
      <c r="K6" s="25">
        <f>(B6*150+C6*115+D6*85+E6*25+F6*0)/(B6+C6+D6+E6+F6)</f>
        <v>82.967967967967979</v>
      </c>
      <c r="L6" s="2"/>
      <c r="M6" s="60" t="s">
        <v>11</v>
      </c>
      <c r="N6" s="70">
        <v>54.1</v>
      </c>
      <c r="O6" s="25">
        <f>O15</f>
        <v>54.098333333333336</v>
      </c>
      <c r="P6" s="12"/>
      <c r="Q6" s="53"/>
      <c r="R6" s="56" t="s">
        <v>6</v>
      </c>
      <c r="S6" s="57" t="s">
        <v>7</v>
      </c>
      <c r="T6" s="1"/>
    </row>
    <row r="7" spans="1:20" ht="16.5" thickBot="1" x14ac:dyDescent="0.35">
      <c r="A7" s="59" t="s">
        <v>12</v>
      </c>
      <c r="B7" s="6">
        <v>22.5</v>
      </c>
      <c r="C7" s="4">
        <v>11.6</v>
      </c>
      <c r="D7" s="4">
        <v>29.7</v>
      </c>
      <c r="E7" s="4">
        <v>12.3</v>
      </c>
      <c r="F7" s="4">
        <v>23.9</v>
      </c>
      <c r="G7" s="21">
        <f>SUM(B7:F7)</f>
        <v>100</v>
      </c>
      <c r="H7" s="1"/>
      <c r="I7" s="61" t="s">
        <v>13</v>
      </c>
      <c r="J7" s="71">
        <v>75.400000000000006</v>
      </c>
      <c r="K7" s="26">
        <f>(B7*150+C7*115+D7*85+E7*25+F7*0)/(B7+C7+D7+E7+F7)</f>
        <v>75.41</v>
      </c>
      <c r="L7" s="2"/>
      <c r="M7" s="61" t="s">
        <v>14</v>
      </c>
      <c r="N7" s="72">
        <v>79.2</v>
      </c>
      <c r="O7" s="26">
        <f>(K6+K7)/2</f>
        <v>79.188983983983988</v>
      </c>
      <c r="P7" s="12"/>
      <c r="Q7" s="62" t="s">
        <v>15</v>
      </c>
      <c r="R7" s="73">
        <v>60.4</v>
      </c>
      <c r="S7" s="24">
        <f>O6*0.75+O7*0.25</f>
        <v>60.370995995995997</v>
      </c>
      <c r="T7" s="1"/>
    </row>
    <row r="8" spans="1:20" ht="15.95" customHeight="1" x14ac:dyDescent="0.3">
      <c r="A8" s="9"/>
      <c r="B8" s="10"/>
      <c r="C8" s="11"/>
      <c r="E8" s="9"/>
      <c r="F8" s="10"/>
      <c r="G8" s="11"/>
      <c r="H8" s="1"/>
      <c r="I8" s="9"/>
      <c r="J8" s="10"/>
      <c r="K8" s="11"/>
      <c r="L8" s="2"/>
      <c r="M8" s="11"/>
      <c r="N8" s="12"/>
      <c r="O8" s="12"/>
      <c r="P8" s="12"/>
      <c r="Q8" s="12"/>
      <c r="R8" s="12"/>
      <c r="S8" s="9"/>
      <c r="T8" s="1"/>
    </row>
    <row r="9" spans="1:20" ht="20.25" x14ac:dyDescent="0.3">
      <c r="A9" s="38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20" ht="24" customHeight="1" thickBot="1" x14ac:dyDescent="0.3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20" ht="15.75" thickBot="1" x14ac:dyDescent="0.3">
      <c r="A11" s="44" t="s">
        <v>17</v>
      </c>
      <c r="B11" s="45"/>
      <c r="C11" s="45"/>
      <c r="D11" s="45"/>
      <c r="E11" s="45"/>
      <c r="F11" s="45"/>
      <c r="G11" s="46"/>
      <c r="H11" s="35"/>
      <c r="I11" s="44" t="s">
        <v>18</v>
      </c>
      <c r="J11" s="45"/>
      <c r="K11" s="46"/>
      <c r="L11" s="35"/>
      <c r="M11" s="35"/>
      <c r="N11" s="23"/>
      <c r="O11" s="23"/>
      <c r="P11" s="23"/>
      <c r="Q11" s="23"/>
      <c r="R11" s="23"/>
      <c r="S11" s="23"/>
      <c r="T11" s="1"/>
    </row>
    <row r="12" spans="1:20" ht="15.75" thickBot="1" x14ac:dyDescent="0.3">
      <c r="A12" s="64"/>
      <c r="B12" s="65" t="s">
        <v>19</v>
      </c>
      <c r="C12" s="66" t="s">
        <v>20</v>
      </c>
      <c r="D12" s="66" t="s">
        <v>21</v>
      </c>
      <c r="E12" s="66" t="s">
        <v>22</v>
      </c>
      <c r="F12" s="66" t="s">
        <v>23</v>
      </c>
      <c r="G12" s="52" t="s">
        <v>5</v>
      </c>
      <c r="H12" s="35"/>
      <c r="I12" s="53"/>
      <c r="J12" s="54" t="s">
        <v>6</v>
      </c>
      <c r="K12" s="55" t="s">
        <v>7</v>
      </c>
      <c r="L12" s="35"/>
      <c r="M12" s="35"/>
      <c r="N12" s="23"/>
      <c r="O12" s="23"/>
      <c r="P12" s="23"/>
      <c r="Q12" s="23"/>
      <c r="R12" s="23"/>
      <c r="S12" s="23"/>
      <c r="T12" s="1"/>
    </row>
    <row r="13" spans="1:20" ht="16.5" thickBot="1" x14ac:dyDescent="0.35">
      <c r="A13" s="67" t="s">
        <v>9</v>
      </c>
      <c r="B13" s="7">
        <v>10.199999999999999</v>
      </c>
      <c r="C13" s="8">
        <v>9.5</v>
      </c>
      <c r="D13" s="8">
        <v>44.7</v>
      </c>
      <c r="E13" s="8">
        <v>31.6</v>
      </c>
      <c r="F13" s="8">
        <v>4</v>
      </c>
      <c r="G13" s="20">
        <f>SUM(B13:F13)</f>
        <v>100</v>
      </c>
      <c r="I13" s="60" t="s">
        <v>9</v>
      </c>
      <c r="J13" s="74">
        <v>60.6</v>
      </c>
      <c r="K13" s="25">
        <f>(B13*150+C13*100+D13*80+E13*0+F13*0)/(B13+C13+D13+E13+F13)</f>
        <v>60.56</v>
      </c>
      <c r="M13" s="44" t="s">
        <v>4</v>
      </c>
      <c r="N13" s="45"/>
      <c r="O13" s="46"/>
      <c r="Q13" s="23"/>
      <c r="R13" s="23"/>
      <c r="S13" s="23"/>
      <c r="T13" s="1"/>
    </row>
    <row r="14" spans="1:20" ht="16.5" thickBot="1" x14ac:dyDescent="0.35">
      <c r="A14" s="68" t="s">
        <v>12</v>
      </c>
      <c r="B14" s="5">
        <v>2</v>
      </c>
      <c r="C14" s="3">
        <v>21.2</v>
      </c>
      <c r="D14" s="3">
        <v>36.4</v>
      </c>
      <c r="E14" s="3">
        <v>30.6</v>
      </c>
      <c r="F14" s="3">
        <v>9.8000000000000007</v>
      </c>
      <c r="G14" s="22">
        <f t="shared" ref="G14:G16" si="0">SUM(B14:F14)</f>
        <v>99.999999999999986</v>
      </c>
      <c r="I14" s="68" t="s">
        <v>12</v>
      </c>
      <c r="J14" s="75">
        <v>53.3</v>
      </c>
      <c r="K14" s="27">
        <f>(B14*150+C14*100+D14*80+E14*0+F14*0)/(B14+C14+D14+E14+F14)</f>
        <v>53.320000000000007</v>
      </c>
      <c r="M14" s="53"/>
      <c r="N14" s="56" t="s">
        <v>6</v>
      </c>
      <c r="O14" s="57" t="s">
        <v>7</v>
      </c>
      <c r="Q14" s="44" t="s">
        <v>8</v>
      </c>
      <c r="R14" s="45"/>
      <c r="S14" s="46"/>
      <c r="T14" s="1"/>
    </row>
    <row r="15" spans="1:20" ht="16.5" thickBot="1" x14ac:dyDescent="0.35">
      <c r="A15" s="68" t="s">
        <v>24</v>
      </c>
      <c r="B15" s="5">
        <v>1.5</v>
      </c>
      <c r="C15" s="3">
        <v>11.8</v>
      </c>
      <c r="D15" s="3">
        <v>22.6</v>
      </c>
      <c r="E15" s="3">
        <v>29.1</v>
      </c>
      <c r="F15" s="3">
        <v>35</v>
      </c>
      <c r="G15" s="22">
        <f t="shared" si="0"/>
        <v>100</v>
      </c>
      <c r="I15" s="68" t="s">
        <v>24</v>
      </c>
      <c r="J15" s="75">
        <v>32.1</v>
      </c>
      <c r="K15" s="27">
        <f>(B15*150+C15*100+D15*80+E15*0+F15*0)/(B15+C15+D15+E15+F15)</f>
        <v>32.130000000000003</v>
      </c>
      <c r="M15" s="60" t="s">
        <v>11</v>
      </c>
      <c r="N15" s="70">
        <v>54.1</v>
      </c>
      <c r="O15" s="25">
        <f>(K13*2+K14*2+K15+K16)/6</f>
        <v>54.098333333333336</v>
      </c>
      <c r="Q15" s="53"/>
      <c r="R15" s="56" t="s">
        <v>6</v>
      </c>
      <c r="S15" s="57" t="s">
        <v>7</v>
      </c>
      <c r="T15" s="1"/>
    </row>
    <row r="16" spans="1:20" ht="16.5" thickBot="1" x14ac:dyDescent="0.35">
      <c r="A16" s="61" t="s">
        <v>25</v>
      </c>
      <c r="B16" s="6">
        <v>9.1999999999999993</v>
      </c>
      <c r="C16" s="4">
        <v>21.7</v>
      </c>
      <c r="D16" s="4">
        <v>36.5</v>
      </c>
      <c r="E16" s="4">
        <v>20.100000000000001</v>
      </c>
      <c r="F16" s="4">
        <v>12.5</v>
      </c>
      <c r="G16" s="21">
        <f t="shared" si="0"/>
        <v>100</v>
      </c>
      <c r="I16" s="61" t="s">
        <v>25</v>
      </c>
      <c r="J16" s="71">
        <v>64.7</v>
      </c>
      <c r="K16" s="26">
        <f>(B16*150+C16*100+D16*80+E16*0+F16*0)/(B16+C16+D16+E16+F16)</f>
        <v>64.7</v>
      </c>
      <c r="M16" s="61" t="s">
        <v>14</v>
      </c>
      <c r="N16" s="72">
        <v>79.2</v>
      </c>
      <c r="O16" s="26">
        <f>O7</f>
        <v>79.188983983983988</v>
      </c>
      <c r="Q16" s="62" t="s">
        <v>15</v>
      </c>
      <c r="R16" s="73">
        <v>60.4</v>
      </c>
      <c r="S16" s="24">
        <f>O15*0.75+O16*0.25</f>
        <v>60.370995995995997</v>
      </c>
      <c r="T16" s="1"/>
    </row>
    <row r="17" spans="1:20" x14ac:dyDescent="0.25">
      <c r="T17" s="1"/>
    </row>
    <row r="18" spans="1:20" x14ac:dyDescent="0.25">
      <c r="T18" s="1"/>
    </row>
    <row r="19" spans="1:20" x14ac:dyDescent="0.25">
      <c r="A19" s="69" t="s">
        <v>26</v>
      </c>
      <c r="T19" s="1"/>
    </row>
    <row r="24" spans="1:20" x14ac:dyDescent="0.25">
      <c r="Q24" s="23"/>
    </row>
  </sheetData>
  <sheetProtection algorithmName="SHA-512" hashValue="KOOVvDCke70Eg8fdG1R4H6QOOauLaSBf+wsshME3r54uo40ZtTnFw9osUW3z84bLaAWs/049ZLvMWeAVcCwRcg==" saltValue="1OIJvuJrAVBNf5Kf167k5Q==" spinCount="100000" sheet="1" objects="1" scenarios="1"/>
  <mergeCells count="11">
    <mergeCell ref="Q14:S14"/>
    <mergeCell ref="M13:O13"/>
    <mergeCell ref="Q5:S5"/>
    <mergeCell ref="A1:S1"/>
    <mergeCell ref="A2:S2"/>
    <mergeCell ref="M4:O4"/>
    <mergeCell ref="I4:K4"/>
    <mergeCell ref="A4:G4"/>
    <mergeCell ref="A9:S9"/>
    <mergeCell ref="I11:K11"/>
    <mergeCell ref="A11:G11"/>
  </mergeCells>
  <printOptions horizontalCentered="1"/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29417-161B-42C3-B7BB-62BE3C8A0677}">
  <dimension ref="B1:U22"/>
  <sheetViews>
    <sheetView showGridLines="0" showRowColHeaders="0" zoomScale="147" zoomScaleNormal="147" workbookViewId="0">
      <selection activeCell="H3" sqref="H3"/>
    </sheetView>
  </sheetViews>
  <sheetFormatPr defaultRowHeight="15" x14ac:dyDescent="0.25"/>
  <cols>
    <col min="1" max="1" width="3.42578125" customWidth="1"/>
    <col min="4" max="4" width="9.140625" style="1"/>
    <col min="5" max="5" width="9.140625" customWidth="1"/>
    <col min="8" max="8" width="10.85546875" style="1" bestFit="1" customWidth="1"/>
    <col min="9" max="9" width="3.42578125" customWidth="1"/>
    <col min="13" max="13" width="3.42578125" customWidth="1"/>
    <col min="14" max="14" width="9.140625" customWidth="1"/>
    <col min="15" max="16" width="9.140625" style="1"/>
    <col min="17" max="17" width="3.42578125" style="1" customWidth="1"/>
    <col min="18" max="18" width="9.140625" style="1"/>
    <col min="19" max="20" width="9.85546875" style="1" bestFit="1" customWidth="1"/>
  </cols>
  <sheetData>
    <row r="1" spans="2:21" ht="51.75" customHeight="1" x14ac:dyDescent="0.25">
      <c r="B1" s="36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1" ht="20.25" x14ac:dyDescent="0.3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2:21" ht="24" customHeight="1" thickBot="1" x14ac:dyDescent="0.3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1" ht="15.95" customHeight="1" thickBot="1" x14ac:dyDescent="0.3">
      <c r="B4" s="69"/>
      <c r="C4" s="69"/>
      <c r="D4" s="76"/>
      <c r="E4" s="69"/>
      <c r="F4" s="76"/>
      <c r="G4" s="76"/>
      <c r="H4" s="76"/>
      <c r="I4" s="76"/>
      <c r="J4" s="76"/>
      <c r="K4" s="76"/>
      <c r="L4" s="76"/>
      <c r="M4" s="76"/>
      <c r="N4" s="44" t="s">
        <v>4</v>
      </c>
      <c r="O4" s="45"/>
      <c r="P4" s="46"/>
      <c r="Q4" s="76"/>
      <c r="R4" s="76"/>
      <c r="S4" s="76"/>
      <c r="T4" s="76"/>
    </row>
    <row r="5" spans="2:21" ht="15.95" customHeight="1" thickBot="1" x14ac:dyDescent="0.3">
      <c r="B5" s="41" t="s">
        <v>2</v>
      </c>
      <c r="C5" s="42"/>
      <c r="D5" s="42"/>
      <c r="E5" s="42"/>
      <c r="F5" s="42"/>
      <c r="G5" s="42"/>
      <c r="H5" s="43"/>
      <c r="I5" s="76"/>
      <c r="J5" s="44" t="s">
        <v>3</v>
      </c>
      <c r="K5" s="45"/>
      <c r="L5" s="46"/>
      <c r="M5" s="76"/>
      <c r="N5" s="56"/>
      <c r="O5" s="56" t="s">
        <v>6</v>
      </c>
      <c r="P5" s="57" t="s">
        <v>7</v>
      </c>
      <c r="Q5" s="76"/>
      <c r="R5" s="76"/>
      <c r="S5" s="76"/>
      <c r="T5" s="76"/>
    </row>
    <row r="6" spans="2:21" ht="15.95" customHeight="1" thickBot="1" x14ac:dyDescent="0.35">
      <c r="B6" s="77"/>
      <c r="C6" s="50">
        <v>150</v>
      </c>
      <c r="D6" s="51">
        <v>115</v>
      </c>
      <c r="E6" s="51">
        <v>85</v>
      </c>
      <c r="F6" s="51">
        <v>25</v>
      </c>
      <c r="G6" s="51">
        <v>0</v>
      </c>
      <c r="H6" s="52" t="s">
        <v>27</v>
      </c>
      <c r="I6" s="14"/>
      <c r="J6" s="56"/>
      <c r="K6" s="56" t="s">
        <v>6</v>
      </c>
      <c r="L6" s="57" t="s">
        <v>7</v>
      </c>
      <c r="M6" s="14"/>
      <c r="N6" s="60" t="s">
        <v>11</v>
      </c>
      <c r="O6" s="74">
        <v>54.1</v>
      </c>
      <c r="P6" s="16">
        <f>P15</f>
        <v>54.098333333333336</v>
      </c>
      <c r="Q6" s="14"/>
      <c r="R6" s="44" t="s">
        <v>8</v>
      </c>
      <c r="S6" s="45"/>
      <c r="T6" s="46"/>
    </row>
    <row r="7" spans="2:21" ht="15.95" customHeight="1" thickBot="1" x14ac:dyDescent="0.35">
      <c r="B7" s="58" t="s">
        <v>9</v>
      </c>
      <c r="C7" s="7">
        <v>29</v>
      </c>
      <c r="D7" s="8">
        <v>11.6</v>
      </c>
      <c r="E7" s="8">
        <v>21.7</v>
      </c>
      <c r="F7" s="8">
        <v>30.4</v>
      </c>
      <c r="G7" s="8">
        <v>7.2</v>
      </c>
      <c r="H7" s="20">
        <f>SUM(C7:G7)</f>
        <v>99.899999999999991</v>
      </c>
      <c r="I7" s="14"/>
      <c r="J7" s="60" t="s">
        <v>10</v>
      </c>
      <c r="K7" s="70">
        <v>83</v>
      </c>
      <c r="L7" s="16">
        <f>(C7*150+D7*115+E7*85+F7*25+G7*0)/(C7+D7+E7+F7+G7)</f>
        <v>82.967967967967979</v>
      </c>
      <c r="M7" s="14"/>
      <c r="N7" s="68" t="s">
        <v>14</v>
      </c>
      <c r="O7" s="75">
        <v>79.2</v>
      </c>
      <c r="P7" s="17">
        <f>(L7+L8)/2</f>
        <v>79.188983983983988</v>
      </c>
      <c r="Q7" s="14"/>
      <c r="R7" s="56"/>
      <c r="S7" s="56" t="s">
        <v>6</v>
      </c>
      <c r="T7" s="57" t="s">
        <v>7</v>
      </c>
    </row>
    <row r="8" spans="2:21" ht="15.95" customHeight="1" thickBot="1" x14ac:dyDescent="0.35">
      <c r="B8" s="59" t="s">
        <v>12</v>
      </c>
      <c r="C8" s="6">
        <v>22.5</v>
      </c>
      <c r="D8" s="4">
        <v>11.6</v>
      </c>
      <c r="E8" s="4">
        <v>29.7</v>
      </c>
      <c r="F8" s="4">
        <v>12.3</v>
      </c>
      <c r="G8" s="4">
        <v>23.9</v>
      </c>
      <c r="H8" s="21">
        <f>SUM(C8:G8)</f>
        <v>100</v>
      </c>
      <c r="I8" s="14"/>
      <c r="J8" s="61" t="s">
        <v>13</v>
      </c>
      <c r="K8" s="72">
        <v>75.400000000000006</v>
      </c>
      <c r="L8" s="19">
        <f>(C8*150+D8*115+E8*85+F8*25+G8*0)/(C8+D8+E8+F8+G8)</f>
        <v>75.41</v>
      </c>
      <c r="M8" s="14"/>
      <c r="N8" s="61" t="s">
        <v>28</v>
      </c>
      <c r="O8" s="71">
        <v>140</v>
      </c>
      <c r="P8" s="18">
        <v>140</v>
      </c>
      <c r="Q8" s="14"/>
      <c r="R8" s="62" t="s">
        <v>29</v>
      </c>
      <c r="S8" s="73">
        <v>64.7</v>
      </c>
      <c r="T8" s="15">
        <f>P6*0.7+P7*0.25+P8*0.05</f>
        <v>64.666079329329335</v>
      </c>
    </row>
    <row r="9" spans="2:21" ht="15.95" customHeight="1" x14ac:dyDescent="0.25">
      <c r="B9" s="13"/>
      <c r="C9" s="13"/>
      <c r="D9" s="14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2:21" ht="20.25" x14ac:dyDescent="0.3">
      <c r="B10" s="38" t="s">
        <v>16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2:21" ht="24" customHeight="1" thickBot="1" x14ac:dyDescent="0.35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2:21" ht="15.75" thickBot="1" x14ac:dyDescent="0.3">
      <c r="B12" s="44" t="s">
        <v>17</v>
      </c>
      <c r="C12" s="45"/>
      <c r="D12" s="45"/>
      <c r="E12" s="45"/>
      <c r="F12" s="45"/>
      <c r="G12" s="45"/>
      <c r="H12" s="46"/>
      <c r="I12" s="69"/>
      <c r="J12" s="44" t="s">
        <v>18</v>
      </c>
      <c r="K12" s="45"/>
      <c r="L12" s="46"/>
      <c r="M12" s="69"/>
      <c r="N12" s="69"/>
      <c r="O12" s="76"/>
      <c r="P12" s="76"/>
      <c r="Q12" s="76"/>
      <c r="R12" s="76"/>
      <c r="S12" s="76"/>
      <c r="T12" s="76"/>
      <c r="U12" s="1"/>
    </row>
    <row r="13" spans="2:21" ht="15.75" thickBot="1" x14ac:dyDescent="0.3">
      <c r="B13" s="78"/>
      <c r="C13" s="65" t="s">
        <v>19</v>
      </c>
      <c r="D13" s="66" t="s">
        <v>20</v>
      </c>
      <c r="E13" s="66" t="s">
        <v>21</v>
      </c>
      <c r="F13" s="66" t="s">
        <v>22</v>
      </c>
      <c r="G13" s="66" t="s">
        <v>23</v>
      </c>
      <c r="H13" s="52" t="s">
        <v>27</v>
      </c>
      <c r="I13" s="69"/>
      <c r="J13" s="56"/>
      <c r="K13" s="56" t="s">
        <v>6</v>
      </c>
      <c r="L13" s="57" t="s">
        <v>7</v>
      </c>
      <c r="M13" s="69"/>
      <c r="N13" s="44" t="s">
        <v>4</v>
      </c>
      <c r="O13" s="45"/>
      <c r="P13" s="46"/>
      <c r="Q13" s="76"/>
      <c r="R13" s="76"/>
      <c r="S13" s="76"/>
      <c r="T13" s="76"/>
      <c r="U13" s="1"/>
    </row>
    <row r="14" spans="2:21" ht="16.5" thickBot="1" x14ac:dyDescent="0.35">
      <c r="B14" s="67" t="s">
        <v>9</v>
      </c>
      <c r="C14" s="7">
        <v>10.199999999999999</v>
      </c>
      <c r="D14" s="8">
        <v>9.5</v>
      </c>
      <c r="E14" s="8">
        <v>44.7</v>
      </c>
      <c r="F14" s="8">
        <v>31.6</v>
      </c>
      <c r="G14" s="8">
        <v>4</v>
      </c>
      <c r="H14" s="20">
        <f>SUM(C14:G14)</f>
        <v>100</v>
      </c>
      <c r="I14" s="13"/>
      <c r="J14" s="60" t="s">
        <v>9</v>
      </c>
      <c r="K14" s="74">
        <v>60.6</v>
      </c>
      <c r="L14" s="16">
        <f>(C14*150+D14*100+E14*80+F14*0+G14*0)/(C14+D14+E14+F14+G14)</f>
        <v>60.56</v>
      </c>
      <c r="M14" s="13"/>
      <c r="N14" s="56"/>
      <c r="O14" s="56" t="s">
        <v>6</v>
      </c>
      <c r="P14" s="57" t="s">
        <v>7</v>
      </c>
      <c r="Q14" s="14"/>
      <c r="R14" s="14"/>
      <c r="S14" s="14"/>
      <c r="T14" s="14"/>
      <c r="U14" s="1"/>
    </row>
    <row r="15" spans="2:21" ht="16.5" thickBot="1" x14ac:dyDescent="0.35">
      <c r="B15" s="68" t="s">
        <v>12</v>
      </c>
      <c r="C15" s="5">
        <v>2</v>
      </c>
      <c r="D15" s="3">
        <v>21.2</v>
      </c>
      <c r="E15" s="3">
        <v>36.4</v>
      </c>
      <c r="F15" s="3">
        <v>30.6</v>
      </c>
      <c r="G15" s="3">
        <v>9.8000000000000007</v>
      </c>
      <c r="H15" s="22">
        <f t="shared" ref="H15:H17" si="0">SUM(C15:G15)</f>
        <v>99.999999999999986</v>
      </c>
      <c r="I15" s="13"/>
      <c r="J15" s="68" t="s">
        <v>12</v>
      </c>
      <c r="K15" s="75">
        <v>53.3</v>
      </c>
      <c r="L15" s="17">
        <f>(C15*150+D15*100+E15*80+F15*0+G15*0)/(C15+D15+E15+F15+G15)</f>
        <v>53.320000000000007</v>
      </c>
      <c r="M15" s="13"/>
      <c r="N15" s="60" t="s">
        <v>11</v>
      </c>
      <c r="O15" s="74">
        <v>54.1</v>
      </c>
      <c r="P15" s="16">
        <f>(L14*2+L15*2+L16+L17)/6</f>
        <v>54.098333333333336</v>
      </c>
      <c r="Q15" s="14"/>
      <c r="R15" s="44" t="s">
        <v>8</v>
      </c>
      <c r="S15" s="45"/>
      <c r="T15" s="46"/>
      <c r="U15" s="1"/>
    </row>
    <row r="16" spans="2:21" ht="16.5" thickBot="1" x14ac:dyDescent="0.35">
      <c r="B16" s="68" t="s">
        <v>24</v>
      </c>
      <c r="C16" s="5">
        <v>1.5</v>
      </c>
      <c r="D16" s="3">
        <v>11.8</v>
      </c>
      <c r="E16" s="3">
        <v>22.6</v>
      </c>
      <c r="F16" s="3">
        <v>29.1</v>
      </c>
      <c r="G16" s="3">
        <v>35</v>
      </c>
      <c r="H16" s="22">
        <f t="shared" si="0"/>
        <v>100</v>
      </c>
      <c r="I16" s="13"/>
      <c r="J16" s="68" t="s">
        <v>24</v>
      </c>
      <c r="K16" s="75">
        <v>32.1</v>
      </c>
      <c r="L16" s="17">
        <f>(C16*150+D16*100+E16*80+F16*0+G16*0)/(C16+D16+E16+F16+G16)</f>
        <v>32.130000000000003</v>
      </c>
      <c r="M16" s="13"/>
      <c r="N16" s="68" t="s">
        <v>14</v>
      </c>
      <c r="O16" s="75">
        <v>79.2</v>
      </c>
      <c r="P16" s="17">
        <f>P7</f>
        <v>79.188983983983988</v>
      </c>
      <c r="Q16" s="14"/>
      <c r="R16" s="56"/>
      <c r="S16" s="56" t="s">
        <v>6</v>
      </c>
      <c r="T16" s="57" t="s">
        <v>7</v>
      </c>
      <c r="U16" s="1"/>
    </row>
    <row r="17" spans="2:21" ht="16.5" thickBot="1" x14ac:dyDescent="0.35">
      <c r="B17" s="61" t="s">
        <v>25</v>
      </c>
      <c r="C17" s="6">
        <v>9.1999999999999993</v>
      </c>
      <c r="D17" s="4">
        <v>21.7</v>
      </c>
      <c r="E17" s="4">
        <v>36.5</v>
      </c>
      <c r="F17" s="4">
        <v>20.100000000000001</v>
      </c>
      <c r="G17" s="4">
        <v>12.5</v>
      </c>
      <c r="H17" s="21">
        <f t="shared" si="0"/>
        <v>100</v>
      </c>
      <c r="I17" s="13"/>
      <c r="J17" s="61" t="s">
        <v>25</v>
      </c>
      <c r="K17" s="71">
        <v>64.7</v>
      </c>
      <c r="L17" s="19">
        <f>(C17*150+D17*100+E17*80+F17*0+G17*0)/(C17+D17+E17+F17+G17)</f>
        <v>64.7</v>
      </c>
      <c r="M17" s="13"/>
      <c r="N17" s="61" t="s">
        <v>28</v>
      </c>
      <c r="O17" s="71">
        <v>140</v>
      </c>
      <c r="P17" s="18">
        <v>140</v>
      </c>
      <c r="Q17" s="14"/>
      <c r="R17" s="62" t="s">
        <v>29</v>
      </c>
      <c r="S17" s="73">
        <v>64.7</v>
      </c>
      <c r="T17" s="15">
        <f>P15*0.7+P16*0.25+P17*0.05</f>
        <v>64.666079329329335</v>
      </c>
      <c r="U17" s="1"/>
    </row>
    <row r="18" spans="2:21" ht="15.75" x14ac:dyDescent="0.3">
      <c r="B18" s="30"/>
      <c r="C18" s="12"/>
      <c r="D18" s="12"/>
      <c r="E18" s="12"/>
      <c r="F18" s="12"/>
      <c r="G18" s="12"/>
      <c r="H18" s="31"/>
      <c r="I18" s="13"/>
      <c r="J18" s="30"/>
      <c r="K18" s="10"/>
      <c r="L18" s="33"/>
      <c r="M18" s="13"/>
      <c r="N18" s="30"/>
      <c r="O18" s="10"/>
      <c r="P18" s="34"/>
      <c r="Q18" s="14"/>
      <c r="R18" s="30"/>
      <c r="S18" s="10"/>
      <c r="T18" s="33"/>
      <c r="U18" s="1"/>
    </row>
    <row r="19" spans="2:21" ht="15.75" x14ac:dyDescent="0.3">
      <c r="B19" s="30"/>
      <c r="C19" s="12"/>
      <c r="D19" s="12"/>
      <c r="E19" s="12"/>
      <c r="F19" s="12"/>
      <c r="G19" s="12"/>
      <c r="H19" s="31"/>
      <c r="I19" s="13"/>
      <c r="J19" s="30"/>
      <c r="K19" s="10"/>
      <c r="L19" s="33"/>
      <c r="M19" s="13"/>
      <c r="N19" s="30"/>
      <c r="O19" s="10"/>
      <c r="P19" s="34"/>
      <c r="Q19" s="14"/>
      <c r="R19" s="30"/>
      <c r="S19" s="10"/>
      <c r="T19" s="33"/>
      <c r="U19" s="1"/>
    </row>
    <row r="20" spans="2:21" x14ac:dyDescent="0.25">
      <c r="B20" s="69" t="s">
        <v>26</v>
      </c>
      <c r="C20" s="13"/>
      <c r="D20" s="14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4"/>
      <c r="P20" s="14"/>
      <c r="Q20" s="14"/>
      <c r="R20" s="14"/>
      <c r="S20" s="14"/>
      <c r="T20" s="14"/>
    </row>
    <row r="22" spans="2:21" x14ac:dyDescent="0.25">
      <c r="K22" s="35"/>
    </row>
  </sheetData>
  <sheetProtection algorithmName="SHA-512" hashValue="n3zLmlcwVoizd+8bOHqzduM1ASP20EYqFHHk4SkbBx1L1e0EGi8qebL8DamVuD+kDchWCK0RBqmJ7z/8j020gg==" saltValue="n6T+gaX/Bk0E9MpudhNAaQ==" spinCount="100000" sheet="1" objects="1" scenarios="1"/>
  <mergeCells count="11">
    <mergeCell ref="B1:T1"/>
    <mergeCell ref="B2:T2"/>
    <mergeCell ref="N4:P4"/>
    <mergeCell ref="B10:T10"/>
    <mergeCell ref="J12:L12"/>
    <mergeCell ref="B12:H12"/>
    <mergeCell ref="R15:T15"/>
    <mergeCell ref="N13:P13"/>
    <mergeCell ref="R6:T6"/>
    <mergeCell ref="J5:L5"/>
    <mergeCell ref="B5:H5"/>
  </mergeCells>
  <printOptions horizontalCentered="1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B272-6C55-406F-81B5-C4000AEEA802}">
  <dimension ref="B1:U24"/>
  <sheetViews>
    <sheetView showGridLines="0" showRowColHeaders="0" zoomScale="130" zoomScaleNormal="130" workbookViewId="0">
      <selection activeCell="D4" sqref="D4"/>
    </sheetView>
  </sheetViews>
  <sheetFormatPr defaultRowHeight="15" x14ac:dyDescent="0.25"/>
  <cols>
    <col min="1" max="1" width="2.42578125" customWidth="1"/>
    <col min="2" max="2" width="9.140625" customWidth="1"/>
    <col min="3" max="3" width="8.140625" customWidth="1"/>
    <col min="4" max="4" width="7.85546875" style="1" customWidth="1"/>
    <col min="5" max="5" width="9.140625" customWidth="1"/>
    <col min="6" max="6" width="10.5703125" bestFit="1" customWidth="1"/>
    <col min="8" max="8" width="10.42578125" style="1" bestFit="1" customWidth="1"/>
    <col min="9" max="9" width="3.42578125" customWidth="1"/>
    <col min="10" max="10" width="10" bestFit="1" customWidth="1"/>
    <col min="13" max="13" width="3.42578125" customWidth="1"/>
    <col min="14" max="14" width="10" bestFit="1" customWidth="1"/>
    <col min="15" max="16" width="9.140625" style="1"/>
    <col min="17" max="17" width="3.42578125" style="1" customWidth="1"/>
    <col min="18" max="18" width="9.140625" style="1"/>
    <col min="19" max="20" width="9.85546875" style="1" bestFit="1" customWidth="1"/>
  </cols>
  <sheetData>
    <row r="1" spans="2:21" ht="51.75" customHeight="1" x14ac:dyDescent="0.25">
      <c r="B1" s="36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1" ht="20.25" x14ac:dyDescent="0.3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2:21" ht="24" customHeight="1" thickBot="1" x14ac:dyDescent="0.3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1" ht="15.75" thickBot="1" x14ac:dyDescent="0.3">
      <c r="B4" s="35"/>
      <c r="C4" s="35"/>
      <c r="D4" s="23"/>
      <c r="E4" s="35"/>
      <c r="F4" s="35"/>
      <c r="G4" s="35"/>
      <c r="H4" s="23"/>
      <c r="I4" s="23"/>
      <c r="J4" s="35"/>
      <c r="K4" s="35"/>
      <c r="L4" s="35"/>
      <c r="M4" s="47"/>
      <c r="N4" s="44" t="s">
        <v>4</v>
      </c>
      <c r="O4" s="45"/>
      <c r="P4" s="46"/>
      <c r="Q4" s="23"/>
      <c r="R4" s="23"/>
      <c r="S4" s="23"/>
      <c r="T4" s="23"/>
      <c r="U4" s="1"/>
    </row>
    <row r="5" spans="2:21" ht="15.75" thickBot="1" x14ac:dyDescent="0.3">
      <c r="B5" s="35"/>
      <c r="C5" s="35"/>
      <c r="D5" s="23"/>
      <c r="E5" s="35"/>
      <c r="F5" s="35"/>
      <c r="G5" s="35"/>
      <c r="H5" s="23"/>
      <c r="I5" s="23"/>
      <c r="J5" s="35"/>
      <c r="K5" s="35"/>
      <c r="L5" s="35"/>
      <c r="M5" s="47"/>
      <c r="N5" s="79"/>
      <c r="O5" s="80" t="s">
        <v>6</v>
      </c>
      <c r="P5" s="57" t="s">
        <v>7</v>
      </c>
      <c r="Q5" s="23"/>
      <c r="R5" s="23"/>
      <c r="S5" s="23"/>
      <c r="T5" s="23"/>
    </row>
    <row r="6" spans="2:21" ht="15.95" customHeight="1" thickBot="1" x14ac:dyDescent="0.35">
      <c r="B6" s="35"/>
      <c r="C6" s="35"/>
      <c r="D6" s="23"/>
      <c r="E6" s="35"/>
      <c r="F6" s="23"/>
      <c r="G6" s="23"/>
      <c r="H6" s="23"/>
      <c r="I6" s="1"/>
      <c r="J6" s="1"/>
      <c r="K6" s="1"/>
      <c r="L6" s="1"/>
      <c r="M6" s="1"/>
      <c r="N6" s="60" t="s">
        <v>11</v>
      </c>
      <c r="O6" s="89">
        <v>65.900000000000006</v>
      </c>
      <c r="P6" s="25">
        <f>P17</f>
        <v>65.945000000000007</v>
      </c>
    </row>
    <row r="7" spans="2:21" ht="15.95" customHeight="1" thickBot="1" x14ac:dyDescent="0.35">
      <c r="B7" s="41" t="s">
        <v>2</v>
      </c>
      <c r="C7" s="42"/>
      <c r="D7" s="42"/>
      <c r="E7" s="42"/>
      <c r="F7" s="42"/>
      <c r="G7" s="42"/>
      <c r="H7" s="43"/>
      <c r="I7" s="1"/>
      <c r="J7" s="44" t="s">
        <v>3</v>
      </c>
      <c r="K7" s="45"/>
      <c r="L7" s="46"/>
      <c r="M7" s="1"/>
      <c r="N7" s="68" t="s">
        <v>14</v>
      </c>
      <c r="O7" s="5">
        <v>79.2</v>
      </c>
      <c r="P7" s="27">
        <f>(L9+L10)/2</f>
        <v>79.188983983983988</v>
      </c>
    </row>
    <row r="8" spans="2:21" ht="15.95" customHeight="1" thickBot="1" x14ac:dyDescent="0.35">
      <c r="B8" s="77"/>
      <c r="C8" s="50">
        <v>150</v>
      </c>
      <c r="D8" s="51">
        <v>115</v>
      </c>
      <c r="E8" s="51">
        <v>85</v>
      </c>
      <c r="F8" s="51">
        <v>25</v>
      </c>
      <c r="G8" s="51">
        <v>0</v>
      </c>
      <c r="H8" s="52" t="s">
        <v>5</v>
      </c>
      <c r="I8" s="1"/>
      <c r="J8" s="56"/>
      <c r="K8" s="56" t="s">
        <v>6</v>
      </c>
      <c r="L8" s="57" t="s">
        <v>7</v>
      </c>
      <c r="M8" s="1"/>
      <c r="N8" s="68" t="s">
        <v>30</v>
      </c>
      <c r="O8" s="5">
        <v>71.2</v>
      </c>
      <c r="P8" s="27">
        <v>71.2</v>
      </c>
      <c r="R8" s="44" t="s">
        <v>8</v>
      </c>
      <c r="S8" s="45"/>
      <c r="T8" s="46"/>
    </row>
    <row r="9" spans="2:21" ht="15.95" customHeight="1" thickBot="1" x14ac:dyDescent="0.35">
      <c r="B9" s="58" t="s">
        <v>9</v>
      </c>
      <c r="C9" s="7">
        <v>29</v>
      </c>
      <c r="D9" s="8">
        <v>11.6</v>
      </c>
      <c r="E9" s="8">
        <v>21.7</v>
      </c>
      <c r="F9" s="8">
        <v>30.4</v>
      </c>
      <c r="G9" s="8">
        <v>7.2</v>
      </c>
      <c r="H9" s="20">
        <f>SUM(C9:G9)</f>
        <v>99.899999999999991</v>
      </c>
      <c r="I9" s="1"/>
      <c r="J9" s="60" t="s">
        <v>10</v>
      </c>
      <c r="K9" s="70">
        <v>83</v>
      </c>
      <c r="L9" s="25">
        <f>(C9*150+D9*115+E9*85+F9*25+G9*0)/(C9+D9+E9+F9+G9)</f>
        <v>82.967967967967979</v>
      </c>
      <c r="M9" s="1"/>
      <c r="N9" s="68" t="s">
        <v>31</v>
      </c>
      <c r="O9" s="5">
        <v>82.6</v>
      </c>
      <c r="P9" s="27">
        <v>82.6</v>
      </c>
      <c r="R9" s="56"/>
      <c r="S9" s="56" t="s">
        <v>6</v>
      </c>
      <c r="T9" s="57" t="s">
        <v>7</v>
      </c>
    </row>
    <row r="10" spans="2:21" ht="15.95" customHeight="1" thickBot="1" x14ac:dyDescent="0.35">
      <c r="B10" s="59" t="s">
        <v>12</v>
      </c>
      <c r="C10" s="6">
        <v>22.5</v>
      </c>
      <c r="D10" s="4">
        <v>11.6</v>
      </c>
      <c r="E10" s="4">
        <v>29.7</v>
      </c>
      <c r="F10" s="4">
        <v>12.3</v>
      </c>
      <c r="G10" s="4">
        <v>23.9</v>
      </c>
      <c r="H10" s="21">
        <f>SUM(C10:G10)</f>
        <v>100</v>
      </c>
      <c r="I10" s="1"/>
      <c r="J10" s="61" t="s">
        <v>13</v>
      </c>
      <c r="K10" s="72">
        <v>75.400000000000006</v>
      </c>
      <c r="L10" s="26">
        <f>(C10*150+D10*115+E10*85+F10*25+G10*0)/(C10+D10+E10+F10+G10)</f>
        <v>75.41</v>
      </c>
      <c r="M10" s="1"/>
      <c r="N10" s="61" t="s">
        <v>32</v>
      </c>
      <c r="O10" s="6">
        <v>105.4</v>
      </c>
      <c r="P10" s="26">
        <v>105.4</v>
      </c>
      <c r="R10" s="62" t="s">
        <v>15</v>
      </c>
      <c r="S10" s="73">
        <v>82.9</v>
      </c>
      <c r="T10" s="24">
        <f>P6*0.125+P7*0.125+P8*0.25+P9*0.25+P10*0.25</f>
        <v>82.941747997997993</v>
      </c>
    </row>
    <row r="11" spans="2:21" ht="15.95" customHeight="1" x14ac:dyDescent="0.25">
      <c r="F11" s="1"/>
      <c r="G11" s="1"/>
      <c r="I11" s="1"/>
      <c r="J11" s="1"/>
      <c r="K11" s="1"/>
      <c r="L11" s="1"/>
      <c r="M11" s="1"/>
      <c r="N11" s="1"/>
    </row>
    <row r="12" spans="2:21" ht="20.25" x14ac:dyDescent="0.3">
      <c r="B12" s="38" t="s">
        <v>16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2:21" ht="24" customHeight="1" thickBot="1" x14ac:dyDescent="0.3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2:21" ht="15.75" thickBot="1" x14ac:dyDescent="0.3">
      <c r="B14" s="81" t="s">
        <v>17</v>
      </c>
      <c r="C14" s="82"/>
      <c r="D14" s="82"/>
      <c r="E14" s="82"/>
      <c r="F14" s="82"/>
      <c r="G14" s="82"/>
      <c r="H14" s="83"/>
      <c r="I14" s="35"/>
      <c r="J14" s="81" t="s">
        <v>18</v>
      </c>
      <c r="K14" s="82"/>
      <c r="L14" s="83"/>
      <c r="M14" s="35"/>
      <c r="N14" s="35"/>
      <c r="O14" s="23"/>
      <c r="P14" s="23"/>
      <c r="Q14" s="23"/>
      <c r="R14" s="23"/>
      <c r="S14" s="23"/>
      <c r="T14" s="23"/>
    </row>
    <row r="15" spans="2:21" ht="15.75" thickBot="1" x14ac:dyDescent="0.3">
      <c r="B15" s="77"/>
      <c r="C15" s="65" t="s">
        <v>19</v>
      </c>
      <c r="D15" s="66" t="s">
        <v>20</v>
      </c>
      <c r="E15" s="66" t="s">
        <v>21</v>
      </c>
      <c r="F15" s="66" t="s">
        <v>22</v>
      </c>
      <c r="G15" s="66" t="s">
        <v>23</v>
      </c>
      <c r="H15" s="52" t="s">
        <v>5</v>
      </c>
      <c r="I15" s="35"/>
      <c r="J15" s="84"/>
      <c r="K15" s="85" t="s">
        <v>6</v>
      </c>
      <c r="L15" s="86" t="s">
        <v>7</v>
      </c>
      <c r="M15" s="35"/>
      <c r="N15" s="44" t="s">
        <v>4</v>
      </c>
      <c r="O15" s="45"/>
      <c r="P15" s="46"/>
      <c r="Q15" s="23"/>
      <c r="R15" s="23"/>
      <c r="S15" s="23"/>
      <c r="T15" s="23"/>
    </row>
    <row r="16" spans="2:21" ht="16.5" thickBot="1" x14ac:dyDescent="0.35">
      <c r="B16" s="67" t="s">
        <v>33</v>
      </c>
      <c r="C16" s="7">
        <v>10.199999999999999</v>
      </c>
      <c r="D16" s="8">
        <v>13.8</v>
      </c>
      <c r="E16" s="8">
        <v>45.7</v>
      </c>
      <c r="F16" s="8">
        <v>26.1</v>
      </c>
      <c r="G16" s="8">
        <v>4.2</v>
      </c>
      <c r="H16" s="20">
        <f>SUM(C16:G16)</f>
        <v>100.00000000000001</v>
      </c>
      <c r="J16" s="67" t="s">
        <v>33</v>
      </c>
      <c r="K16" s="7">
        <v>65.7</v>
      </c>
      <c r="L16" s="28">
        <f t="shared" ref="L16:L21" si="0">(C16*150+D16*100+E16*80+F16*0+G16*0)/(C16+D16+E16+F16+G16)</f>
        <v>65.66</v>
      </c>
      <c r="N16" s="79"/>
      <c r="O16" s="80" t="s">
        <v>6</v>
      </c>
      <c r="P16" s="57" t="s">
        <v>7</v>
      </c>
    </row>
    <row r="17" spans="2:20" ht="15.75" x14ac:dyDescent="0.3">
      <c r="B17" s="68" t="s">
        <v>34</v>
      </c>
      <c r="C17" s="5">
        <v>6.5</v>
      </c>
      <c r="D17" s="3">
        <v>18.2</v>
      </c>
      <c r="E17" s="3">
        <v>34.9</v>
      </c>
      <c r="F17" s="3">
        <v>30.4</v>
      </c>
      <c r="G17" s="3">
        <v>10</v>
      </c>
      <c r="H17" s="20">
        <f t="shared" ref="H17:H21" si="1">SUM(C17:G17)</f>
        <v>100</v>
      </c>
      <c r="J17" s="68" t="s">
        <v>34</v>
      </c>
      <c r="K17" s="5">
        <v>55.9</v>
      </c>
      <c r="L17" s="27">
        <f t="shared" si="0"/>
        <v>55.87</v>
      </c>
      <c r="N17" s="60" t="s">
        <v>35</v>
      </c>
      <c r="O17" s="89">
        <v>65.900000000000006</v>
      </c>
      <c r="P17" s="25">
        <f>(L16+L17+L18+L19+L20+L21)/6</f>
        <v>65.945000000000007</v>
      </c>
    </row>
    <row r="18" spans="2:20" ht="16.5" thickBot="1" x14ac:dyDescent="0.35">
      <c r="B18" s="68" t="s">
        <v>36</v>
      </c>
      <c r="C18" s="5">
        <v>6.2</v>
      </c>
      <c r="D18" s="3">
        <v>15.4</v>
      </c>
      <c r="E18" s="3">
        <v>24.8</v>
      </c>
      <c r="F18" s="3">
        <v>32.1</v>
      </c>
      <c r="G18" s="3">
        <v>21.5</v>
      </c>
      <c r="H18" s="20">
        <f t="shared" si="1"/>
        <v>100</v>
      </c>
      <c r="J18" s="68" t="s">
        <v>36</v>
      </c>
      <c r="K18" s="5">
        <v>44.5</v>
      </c>
      <c r="L18" s="27">
        <f t="shared" si="0"/>
        <v>44.54</v>
      </c>
      <c r="N18" s="68" t="s">
        <v>14</v>
      </c>
      <c r="O18" s="5">
        <v>79.2</v>
      </c>
      <c r="P18" s="27">
        <f>P7</f>
        <v>79.188983983983988</v>
      </c>
    </row>
    <row r="19" spans="2:20" ht="16.5" thickBot="1" x14ac:dyDescent="0.35">
      <c r="B19" s="68" t="s">
        <v>37</v>
      </c>
      <c r="C19" s="5">
        <v>14.1</v>
      </c>
      <c r="D19" s="3">
        <v>25.8</v>
      </c>
      <c r="E19" s="3">
        <v>35.9</v>
      </c>
      <c r="F19" s="3">
        <v>17.899999999999999</v>
      </c>
      <c r="G19" s="3">
        <v>6.3</v>
      </c>
      <c r="H19" s="20">
        <f t="shared" si="1"/>
        <v>99.999999999999986</v>
      </c>
      <c r="J19" s="68" t="s">
        <v>37</v>
      </c>
      <c r="K19" s="5">
        <v>75.7</v>
      </c>
      <c r="L19" s="27">
        <f t="shared" si="0"/>
        <v>75.670000000000016</v>
      </c>
      <c r="N19" s="68" t="s">
        <v>30</v>
      </c>
      <c r="O19" s="5">
        <v>71.2</v>
      </c>
      <c r="P19" s="27">
        <v>71.2</v>
      </c>
      <c r="R19" s="44" t="s">
        <v>8</v>
      </c>
      <c r="S19" s="45"/>
      <c r="T19" s="46"/>
    </row>
    <row r="20" spans="2:20" ht="16.5" thickBot="1" x14ac:dyDescent="0.35">
      <c r="B20" s="87" t="s">
        <v>38</v>
      </c>
      <c r="C20" s="7">
        <v>10</v>
      </c>
      <c r="D20" s="8">
        <v>36.200000000000003</v>
      </c>
      <c r="E20" s="8">
        <v>31.8</v>
      </c>
      <c r="F20" s="8">
        <v>16.5</v>
      </c>
      <c r="G20" s="8">
        <v>5.5</v>
      </c>
      <c r="H20" s="20">
        <f t="shared" si="1"/>
        <v>100</v>
      </c>
      <c r="J20" s="87" t="s">
        <v>38</v>
      </c>
      <c r="K20" s="7">
        <v>76.599999999999994</v>
      </c>
      <c r="L20" s="28">
        <f t="shared" si="0"/>
        <v>76.64</v>
      </c>
      <c r="N20" s="68" t="s">
        <v>31</v>
      </c>
      <c r="O20" s="5">
        <v>82.6</v>
      </c>
      <c r="P20" s="27">
        <v>82.6</v>
      </c>
      <c r="R20" s="56"/>
      <c r="S20" s="56" t="s">
        <v>6</v>
      </c>
      <c r="T20" s="57" t="s">
        <v>7</v>
      </c>
    </row>
    <row r="21" spans="2:20" ht="16.5" thickBot="1" x14ac:dyDescent="0.35">
      <c r="B21" s="88" t="s">
        <v>39</v>
      </c>
      <c r="C21" s="6">
        <v>6.3</v>
      </c>
      <c r="D21" s="4">
        <v>35.6</v>
      </c>
      <c r="E21" s="4">
        <v>40.299999999999997</v>
      </c>
      <c r="F21" s="4">
        <v>5.7</v>
      </c>
      <c r="G21" s="4">
        <v>12.1</v>
      </c>
      <c r="H21" s="29">
        <f t="shared" si="1"/>
        <v>99.999999999999986</v>
      </c>
      <c r="J21" s="88" t="s">
        <v>40</v>
      </c>
      <c r="K21" s="6">
        <v>77.3</v>
      </c>
      <c r="L21" s="26">
        <f t="shared" si="0"/>
        <v>77.290000000000006</v>
      </c>
      <c r="N21" s="61" t="s">
        <v>32</v>
      </c>
      <c r="O21" s="6">
        <v>105.4</v>
      </c>
      <c r="P21" s="26">
        <v>105.4</v>
      </c>
      <c r="R21" s="62" t="s">
        <v>15</v>
      </c>
      <c r="S21" s="73">
        <v>82.7</v>
      </c>
      <c r="T21" s="24">
        <f>T10</f>
        <v>82.941747997997993</v>
      </c>
    </row>
    <row r="22" spans="2:20" x14ac:dyDescent="0.25">
      <c r="B22" s="30"/>
    </row>
    <row r="23" spans="2:20" x14ac:dyDescent="0.25">
      <c r="B23" s="69" t="s">
        <v>26</v>
      </c>
    </row>
    <row r="24" spans="2:20" x14ac:dyDescent="0.25">
      <c r="B24" s="69" t="s">
        <v>41</v>
      </c>
      <c r="O24" s="23"/>
    </row>
  </sheetData>
  <sheetProtection algorithmName="SHA-512" hashValue="nO2Z2vkBSl5NoSHNhxHkd29hYyG26v9uz5l2UHKzKwFWfJoViw9/d9UU8ASowu3I+4uX57YMKJ4I5yy2uPVi6w==" saltValue="+QoqzsW0tTbIfUeriWAcvg==" spinCount="100000" sheet="1" objects="1" scenarios="1"/>
  <mergeCells count="11">
    <mergeCell ref="R19:T19"/>
    <mergeCell ref="B12:T12"/>
    <mergeCell ref="B1:T1"/>
    <mergeCell ref="B14:H14"/>
    <mergeCell ref="J14:L14"/>
    <mergeCell ref="N15:P15"/>
    <mergeCell ref="N4:P4"/>
    <mergeCell ref="B2:T2"/>
    <mergeCell ref="R8:T8"/>
    <mergeCell ref="J7:L7"/>
    <mergeCell ref="B7:H7"/>
  </mergeCells>
  <printOptions horizontalCentered="1"/>
  <pageMargins left="0.7" right="0.7" top="0.75" bottom="0.75" header="0.3" footer="0.3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4886bd6-96ba-4019-a630-4d619acb05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35680D05C914BBA6B620B19C37096" ma:contentTypeVersion="13" ma:contentTypeDescription="Create a new document." ma:contentTypeScope="" ma:versionID="74aa699dc2df6ec600b75b165454b596">
  <xsd:schema xmlns:xsd="http://www.w3.org/2001/XMLSchema" xmlns:xs="http://www.w3.org/2001/XMLSchema" xmlns:p="http://schemas.microsoft.com/office/2006/metadata/properties" xmlns:ns2="d4886bd6-96ba-4019-a630-4d619acb056a" xmlns:ns3="a0d940bb-032c-4bf4-b3dc-c89d9befe618" targetNamespace="http://schemas.microsoft.com/office/2006/metadata/properties" ma:root="true" ma:fieldsID="49e11691c43067105a2d47e887849f21" ns2:_="" ns3:_="">
    <xsd:import namespace="d4886bd6-96ba-4019-a630-4d619acb056a"/>
    <xsd:import namespace="a0d940bb-032c-4bf4-b3dc-c89d9befe6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86bd6-96ba-4019-a630-4d619acb0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_x0024_Resources_x003a_core_x002c_Signoff_Status_x003b_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940bb-032c-4bf4-b3dc-c89d9befe6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89E79B-B323-4899-8483-77CC9A06A689}">
  <ds:schemaRefs>
    <ds:schemaRef ds:uri="http://schemas.microsoft.com/office/2006/documentManagement/types"/>
    <ds:schemaRef ds:uri="a0d940bb-032c-4bf4-b3dc-c89d9befe61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886bd6-96ba-4019-a630-4d619acb056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CF075C-BA50-45F5-94C1-4B8BA93AA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50A036-4060-4CCB-9D85-BDF2FAB1A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886bd6-96ba-4019-a630-4d619acb056a"/>
    <ds:schemaRef ds:uri="a0d940bb-032c-4bf4-b3dc-c89d9befe6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Elem School</vt:lpstr>
      <vt:lpstr>Middle School</vt:lpstr>
      <vt:lpstr>High School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kareng</dc:creator>
  <cp:keywords/>
  <dc:description/>
  <cp:lastModifiedBy>kareng</cp:lastModifiedBy>
  <cp:revision/>
  <dcterms:created xsi:type="dcterms:W3CDTF">2019-07-29T11:15:49Z</dcterms:created>
  <dcterms:modified xsi:type="dcterms:W3CDTF">2019-08-20T14:10:00Z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0x0101001EC35680D05C914BBA6B620B19C37096</vt:lpwstr>
  </property>
</Properties>
</file>