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aster Fleet Management Tracker" sheetId="1" r:id="rId3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38">
      <text>
        <t xml:space="preserve">(e.g. select 36 months for a 3 year loan; select 0 months if car purchased up front in cash)</t>
      </text>
    </comment>
  </commentList>
</comments>
</file>

<file path=xl/sharedStrings.xml><?xml version="1.0" encoding="utf-8"?>
<sst xmlns="http://schemas.openxmlformats.org/spreadsheetml/2006/main" count="205" uniqueCount="63">
  <si>
    <t>Profit &amp; Loss Summary Dashboard</t>
  </si>
  <si>
    <r>
      <rPr>
        <rFont val="Lato"/>
        <b/>
        <color rgb="FFFFFFFF"/>
        <sz val="9.0"/>
      </rPr>
      <t xml:space="preserve">PY </t>
    </r>
    <r>
      <rPr>
        <rFont val="Lato"/>
        <b/>
        <color rgb="FFFFFFFF"/>
        <sz val="9.0"/>
      </rPr>
      <t>(Carryover)</t>
    </r>
  </si>
  <si>
    <t>FULL FLEET</t>
  </si>
  <si>
    <t>Income</t>
  </si>
  <si>
    <t>Expenses</t>
  </si>
  <si>
    <t>Net Profit</t>
  </si>
  <si>
    <t>Cumulative Profit 
All Time</t>
  </si>
  <si>
    <t>Equity Owned in Fleet</t>
  </si>
  <si>
    <t>Total Value Generated</t>
  </si>
  <si>
    <t>Rental Income (or Car Sale)</t>
  </si>
  <si>
    <t>2020 TOTAL</t>
  </si>
  <si>
    <t>Adjustments</t>
  </si>
  <si>
    <t>Claims Payouts</t>
  </si>
  <si>
    <t>Total Income</t>
  </si>
  <si>
    <r>
      <rPr>
        <rFont val="Lato"/>
        <sz val="9.0"/>
      </rPr>
      <t xml:space="preserve">Fixed Costs 
</t>
    </r>
    <r>
      <rPr>
        <rFont val="Lato"/>
        <sz val="8.0"/>
      </rPr>
      <t>(</t>
    </r>
    <r>
      <rPr>
        <rFont val="Lato"/>
        <i/>
        <sz val="8.0"/>
      </rPr>
      <t>Car Payment, Insurance, Connect</t>
    </r>
    <r>
      <rPr>
        <rFont val="Lato"/>
        <sz val="8.0"/>
      </rPr>
      <t>)</t>
    </r>
  </si>
  <si>
    <t>Parking</t>
  </si>
  <si>
    <t>Repairs &amp; Maintenance</t>
  </si>
  <si>
    <t>Labor &amp; Supplies</t>
  </si>
  <si>
    <t>Citations</t>
  </si>
  <si>
    <t>Refueling</t>
  </si>
  <si>
    <t>Transportation &amp; Tolls</t>
  </si>
  <si>
    <t>Miscellaneous</t>
  </si>
  <si>
    <t>Total Cost</t>
  </si>
  <si>
    <t>Total Value</t>
  </si>
  <si>
    <t>Net Profit for Month</t>
  </si>
  <si>
    <t>2021 TOTAL</t>
  </si>
  <si>
    <t>Cumulative Profit All Time</t>
  </si>
  <si>
    <t>Equity Owned in Car</t>
  </si>
  <si>
    <t>OIL CHANGE SERVICING</t>
  </si>
  <si>
    <t>Odometer</t>
  </si>
  <si>
    <t>Last Oil Change</t>
  </si>
  <si>
    <t>Miles Driven Since 
Last Change</t>
  </si>
  <si>
    <t>Other Adjustments</t>
  </si>
  <si>
    <t>Car A</t>
  </si>
  <si>
    <t>License Plate 1</t>
  </si>
  <si>
    <t>Car B</t>
  </si>
  <si>
    <t>License Plate 2</t>
  </si>
  <si>
    <t>Car C</t>
  </si>
  <si>
    <t>License Plate 3</t>
  </si>
  <si>
    <r>
      <rPr>
        <rFont val="Lato"/>
        <sz val="9.0"/>
      </rPr>
      <t xml:space="preserve">Fixed Costs 
</t>
    </r>
    <r>
      <rPr>
        <rFont val="Lato"/>
        <sz val="8.0"/>
      </rPr>
      <t>(</t>
    </r>
    <r>
      <rPr>
        <rFont val="Lato"/>
        <i/>
        <sz val="8.0"/>
      </rPr>
      <t>Car Payment, Insurance, Connect</t>
    </r>
    <r>
      <rPr>
        <rFont val="Lato"/>
        <sz val="8.0"/>
      </rPr>
      <t>)</t>
    </r>
  </si>
  <si>
    <t>Car D</t>
  </si>
  <si>
    <t>License Plate 4</t>
  </si>
  <si>
    <t>Car E</t>
  </si>
  <si>
    <t>License Plate 5</t>
  </si>
  <si>
    <t>Car F</t>
  </si>
  <si>
    <t>License Plate 6</t>
  </si>
  <si>
    <t>Car G</t>
  </si>
  <si>
    <t>License Plate 7</t>
  </si>
  <si>
    <t>Car H</t>
  </si>
  <si>
    <t>License Plate 8</t>
  </si>
  <si>
    <t>FINANCING</t>
  </si>
  <si>
    <t>Purchase Price</t>
  </si>
  <si>
    <t>Term Length on Financing</t>
  </si>
  <si>
    <t>Finance Start</t>
  </si>
  <si>
    <t>Title Owned</t>
  </si>
  <si>
    <t>Latest Estimated Resale Price</t>
  </si>
  <si>
    <t>No</t>
  </si>
  <si>
    <r>
      <rPr>
        <rFont val="Lato"/>
        <sz val="9.0"/>
      </rPr>
      <t xml:space="preserve">Fixed Costs 
</t>
    </r>
    <r>
      <rPr>
        <rFont val="Lato"/>
        <sz val="8.0"/>
      </rPr>
      <t>(</t>
    </r>
    <r>
      <rPr>
        <rFont val="Lato"/>
        <i/>
        <sz val="8.0"/>
      </rPr>
      <t>Car Payment, Insurance, Connect</t>
    </r>
    <r>
      <rPr>
        <rFont val="Lato"/>
        <sz val="8.0"/>
      </rPr>
      <t>)</t>
    </r>
  </si>
  <si>
    <r>
      <rPr>
        <rFont val="Lato"/>
        <sz val="9.0"/>
      </rPr>
      <t xml:space="preserve">Fixed Costs 
</t>
    </r>
    <r>
      <rPr>
        <rFont val="Lato"/>
        <sz val="8.0"/>
      </rPr>
      <t>(</t>
    </r>
    <r>
      <rPr>
        <rFont val="Lato"/>
        <i/>
        <sz val="8.0"/>
      </rPr>
      <t>Car Payment, Insurance, Connect</t>
    </r>
    <r>
      <rPr>
        <rFont val="Lato"/>
        <sz val="8.0"/>
      </rPr>
      <t>)</t>
    </r>
  </si>
  <si>
    <r>
      <rPr>
        <rFont val="Lato"/>
        <sz val="9.0"/>
      </rPr>
      <t xml:space="preserve">Fixed Costs 
</t>
    </r>
    <r>
      <rPr>
        <rFont val="Lato"/>
        <sz val="8.0"/>
      </rPr>
      <t>(</t>
    </r>
    <r>
      <rPr>
        <rFont val="Lato"/>
        <i/>
        <sz val="8.0"/>
      </rPr>
      <t>Car Payment, Insurance, Connect</t>
    </r>
    <r>
      <rPr>
        <rFont val="Lato"/>
        <sz val="8.0"/>
      </rPr>
      <t>)</t>
    </r>
  </si>
  <si>
    <r>
      <rPr>
        <rFont val="Lato"/>
        <sz val="9.0"/>
      </rPr>
      <t xml:space="preserve">Fixed Costs 
</t>
    </r>
    <r>
      <rPr>
        <rFont val="Lato"/>
        <sz val="8.0"/>
      </rPr>
      <t>(</t>
    </r>
    <r>
      <rPr>
        <rFont val="Lato"/>
        <i/>
        <sz val="8.0"/>
      </rPr>
      <t>Car Payment, Insurance, Connect</t>
    </r>
    <r>
      <rPr>
        <rFont val="Lato"/>
        <sz val="8.0"/>
      </rPr>
      <t>)</t>
    </r>
  </si>
  <si>
    <r>
      <rPr>
        <rFont val="Lato"/>
        <sz val="9.0"/>
      </rPr>
      <t xml:space="preserve">Fixed Costs 
</t>
    </r>
    <r>
      <rPr>
        <rFont val="Lato"/>
        <sz val="8.0"/>
      </rPr>
      <t>(</t>
    </r>
    <r>
      <rPr>
        <rFont val="Lato"/>
        <i/>
        <sz val="8.0"/>
      </rPr>
      <t>Car Payment, Insurance, Connect</t>
    </r>
    <r>
      <rPr>
        <rFont val="Lato"/>
        <sz val="8.0"/>
      </rPr>
      <t>)</t>
    </r>
  </si>
  <si>
    <r>
      <rPr>
        <rFont val="Lato"/>
        <sz val="9.0"/>
      </rPr>
      <t xml:space="preserve">Fixed Costs 
</t>
    </r>
    <r>
      <rPr>
        <rFont val="Lato"/>
        <sz val="8.0"/>
      </rPr>
      <t>(</t>
    </r>
    <r>
      <rPr>
        <rFont val="Lato"/>
        <i/>
        <sz val="8.0"/>
      </rPr>
      <t>Car Payment, Insurance, Connect</t>
    </r>
    <r>
      <rPr>
        <rFont val="Lato"/>
        <sz val="8.0"/>
      </rPr>
      <t>)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</si>
</sst>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 yyyy"/>
    <numFmt numFmtId="165" formatCode="&quot;$&quot;#,##0"/>
  </numFmts>
  <fonts count="15">
    <font>
      <sz val="10.0"/>
      <color rgb="FF000000"/>
      <name val="Arial"/>
    </font>
    <font>
      <sz val="9.0"/>
      <name val="Lato"/>
    </font>
    <font>
      <b/>
      <sz val="9.0"/>
      <name val="Lato"/>
    </font>
    <font>
      <b/>
      <sz val="20.0"/>
      <name val="Lato"/>
    </font>
    <font>
      <b/>
      <sz val="9.0"/>
      <color rgb="FFFFFFFF"/>
      <name val="Lato"/>
    </font>
    <font>
      <i/>
      <sz val="9.0"/>
      <name val="Lato"/>
    </font>
    <font/>
    <font>
      <b/>
      <i/>
      <sz val="9.0"/>
      <name val="Lato"/>
    </font>
    <font>
      <sz val="6.0"/>
      <name val="Lato"/>
    </font>
    <font>
      <b/>
      <sz val="9.0"/>
      <color rgb="FF980000"/>
      <name val="Lato"/>
    </font>
    <font>
      <sz val="9.0"/>
      <color rgb="FF666666"/>
      <name val="Lato"/>
    </font>
    <font>
      <name val="Lato"/>
    </font>
    <font>
      <b/>
      <sz val="9.0"/>
      <color rgb="FF298F5D"/>
      <name val="Lato"/>
    </font>
    <font>
      <b/>
      <i/>
      <u/>
      <sz val="9.0"/>
      <color rgb="FF1155CC"/>
      <name val="Lato"/>
    </font>
    <font>
      <b/>
      <sz val="9.0"/>
      <color rgb="FF000000"/>
      <name val="Lato"/>
    </font>
  </fonts>
  <fills count="1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600079"/>
        <bgColor rgb="FF600079"/>
      </patternFill>
    </fill>
    <fill>
      <patternFill patternType="solid">
        <fgColor rgb="FF434343"/>
        <bgColor rgb="FF434343"/>
      </patternFill>
    </fill>
    <fill>
      <patternFill patternType="solid">
        <fgColor rgb="FFD9D9D9"/>
        <bgColor rgb="FFD9D9D9"/>
      </patternFill>
    </fill>
    <fill>
      <patternFill patternType="solid">
        <fgColor rgb="FFC9DAF8"/>
        <bgColor rgb="FFC9DAF8"/>
      </patternFill>
    </fill>
    <fill>
      <patternFill patternType="solid">
        <fgColor rgb="FF666666"/>
        <bgColor rgb="FF666666"/>
      </patternFill>
    </fill>
    <fill>
      <patternFill patternType="solid">
        <fgColor rgb="FF298F5D"/>
        <bgColor rgb="FF298F5D"/>
      </patternFill>
    </fill>
    <fill>
      <patternFill patternType="solid">
        <fgColor rgb="FFDCFFE1"/>
        <bgColor rgb="FFDCFFE1"/>
      </patternFill>
    </fill>
    <fill>
      <patternFill patternType="solid">
        <fgColor rgb="FF980000"/>
        <bgColor rgb="FF980000"/>
      </patternFill>
    </fill>
    <fill>
      <patternFill patternType="solid">
        <fgColor rgb="FFFFE9E9"/>
        <bgColor rgb="FFFFE9E9"/>
      </patternFill>
    </fill>
    <fill>
      <patternFill patternType="solid">
        <fgColor rgb="FF1155CC"/>
        <bgColor rgb="FF1155CC"/>
      </patternFill>
    </fill>
    <fill>
      <patternFill patternType="solid">
        <fgColor rgb="FFD8E7FF"/>
        <bgColor rgb="FFD8E7FF"/>
      </patternFill>
    </fill>
    <fill>
      <patternFill patternType="solid">
        <fgColor rgb="FFEFEFEF"/>
        <bgColor rgb="FFEFEFEF"/>
      </patternFill>
    </fill>
  </fills>
  <borders count="50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double">
        <color rgb="FF000000"/>
      </bottom>
    </border>
    <border>
      <bottom style="double">
        <color rgb="FF000000"/>
      </bottom>
    </border>
    <border>
      <left style="thin">
        <color rgb="FF000000"/>
      </left>
      <right style="thin">
        <color rgb="FF000000"/>
      </right>
      <bottom style="double">
        <color rgb="FF000000"/>
      </bottom>
    </border>
    <border>
      <left style="thin">
        <color rgb="FF000000"/>
      </left>
      <right style="medium">
        <color rgb="FF000000"/>
      </right>
      <bottom style="double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 style="medium">
        <color rgb="FF000000"/>
      </top>
    </border>
    <border>
      <left style="thin">
        <color rgb="FF000000"/>
      </left>
      <bottom style="double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32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vertical="center"/>
    </xf>
    <xf borderId="0" fillId="0" fontId="2" numFmtId="0" xfId="0" applyAlignment="1" applyFont="1">
      <alignment horizontal="left" readingOrder="0" vertical="center"/>
    </xf>
    <xf borderId="0" fillId="0" fontId="1" numFmtId="0" xfId="0" applyAlignment="1" applyFont="1">
      <alignment vertical="center"/>
    </xf>
    <xf borderId="0" fillId="0" fontId="1" numFmtId="5" xfId="0" applyAlignment="1" applyFont="1" applyNumberFormat="1">
      <alignment horizontal="center" vertical="center"/>
    </xf>
    <xf borderId="0" fillId="0" fontId="3" numFmtId="0" xfId="0" applyAlignment="1" applyFont="1">
      <alignment horizontal="left" readingOrder="0" vertical="center"/>
    </xf>
    <xf borderId="0" fillId="0" fontId="2" numFmtId="0" xfId="0" applyAlignment="1" applyFont="1">
      <alignment horizontal="center" vertical="center"/>
    </xf>
    <xf borderId="1" fillId="3" fontId="4" numFmtId="0" xfId="0" applyAlignment="1" applyBorder="1" applyFill="1" applyFont="1">
      <alignment horizontal="center" readingOrder="0" shrinkToFit="0" vertical="center" wrapText="1"/>
    </xf>
    <xf borderId="1" fillId="3" fontId="5" numFmtId="5" xfId="0" applyAlignment="1" applyBorder="1" applyFont="1" applyNumberFormat="1">
      <alignment horizontal="center" readingOrder="0" shrinkToFit="0" vertical="center" wrapText="1"/>
    </xf>
    <xf borderId="2" fillId="4" fontId="1" numFmtId="0" xfId="0" applyAlignment="1" applyBorder="1" applyFill="1" applyFont="1">
      <alignment horizontal="center" shrinkToFit="0" vertical="center" wrapText="1"/>
    </xf>
    <xf borderId="3" fillId="3" fontId="4" numFmtId="0" xfId="0" applyBorder="1" applyFont="1"/>
    <xf borderId="4" fillId="0" fontId="6" numFmtId="0" xfId="0" applyBorder="1" applyFont="1"/>
    <xf borderId="5" fillId="3" fontId="4" numFmtId="5" xfId="0" applyAlignment="1" applyBorder="1" applyFont="1" applyNumberFormat="1">
      <alignment horizontal="center" readingOrder="0" vertical="center"/>
    </xf>
    <xf borderId="5" fillId="3" fontId="4" numFmtId="164" xfId="0" applyAlignment="1" applyBorder="1" applyFont="1" applyNumberFormat="1">
      <alignment horizontal="center" readingOrder="0" vertical="center"/>
    </xf>
    <xf borderId="6" fillId="3" fontId="4" numFmtId="164" xfId="0" applyAlignment="1" applyBorder="1" applyFont="1" applyNumberFormat="1">
      <alignment horizontal="center" readingOrder="0" vertical="center"/>
    </xf>
    <xf borderId="7" fillId="5" fontId="4" numFmtId="0" xfId="0" applyAlignment="1" applyBorder="1" applyFill="1" applyFont="1">
      <alignment horizontal="center" readingOrder="0" shrinkToFit="0" vertical="center" wrapText="1"/>
    </xf>
    <xf borderId="7" fillId="6" fontId="5" numFmtId="5" xfId="0" applyAlignment="1" applyBorder="1" applyFill="1" applyFont="1" applyNumberFormat="1">
      <alignment horizontal="center" readingOrder="0" shrinkToFit="0" vertical="center" wrapText="1"/>
    </xf>
    <xf borderId="7" fillId="7" fontId="5" numFmtId="5" xfId="0" applyAlignment="1" applyBorder="1" applyFill="1" applyFont="1" applyNumberFormat="1">
      <alignment horizontal="center" readingOrder="0" shrinkToFit="0" vertical="center" wrapText="1"/>
    </xf>
    <xf borderId="8" fillId="4" fontId="1" numFmtId="0" xfId="0" applyAlignment="1" applyBorder="1" applyFont="1">
      <alignment horizontal="center" shrinkToFit="0" vertical="center" wrapText="1"/>
    </xf>
    <xf borderId="9" fillId="8" fontId="4" numFmtId="3" xfId="0" applyAlignment="1" applyBorder="1" applyFill="1" applyFont="1" applyNumberFormat="1">
      <alignment horizontal="center" readingOrder="0" vertical="center"/>
    </xf>
    <xf borderId="5" fillId="8" fontId="4" numFmtId="3" xfId="0" applyAlignment="1" applyBorder="1" applyFont="1" applyNumberFormat="1">
      <alignment horizontal="left" vertical="center"/>
    </xf>
    <xf borderId="10" fillId="8" fontId="4" numFmtId="3" xfId="0" applyAlignment="1" applyBorder="1" applyFont="1" applyNumberFormat="1">
      <alignment horizontal="center" vertical="center"/>
    </xf>
    <xf borderId="11" fillId="0" fontId="6" numFmtId="0" xfId="0" applyBorder="1" applyFont="1"/>
    <xf borderId="12" fillId="0" fontId="6" numFmtId="0" xfId="0" applyBorder="1" applyFont="1"/>
    <xf borderId="0" fillId="0" fontId="1" numFmtId="3" xfId="0" applyAlignment="1" applyFont="1" applyNumberFormat="1">
      <alignment horizontal="center" vertical="center"/>
    </xf>
    <xf borderId="0" fillId="2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13" fillId="0" fontId="6" numFmtId="0" xfId="0" applyBorder="1" applyFont="1"/>
    <xf borderId="0" fillId="0" fontId="1" numFmtId="5" xfId="0" applyAlignment="1" applyFont="1" applyNumberFormat="1">
      <alignment horizontal="center" shrinkToFit="0" vertical="center" wrapText="1"/>
    </xf>
    <xf borderId="14" fillId="9" fontId="4" numFmtId="3" xfId="0" applyAlignment="1" applyBorder="1" applyFill="1" applyFont="1" applyNumberFormat="1">
      <alignment horizontal="center" readingOrder="0" shrinkToFit="0" textRotation="90" vertical="center" wrapText="1"/>
    </xf>
    <xf borderId="13" fillId="0" fontId="1" numFmtId="3" xfId="0" applyAlignment="1" applyBorder="1" applyFont="1" applyNumberFormat="1">
      <alignment readingOrder="0" shrinkToFit="0" vertical="center" wrapText="1"/>
    </xf>
    <xf borderId="13" fillId="0" fontId="1" numFmtId="165" xfId="0" applyAlignment="1" applyBorder="1" applyFont="1" applyNumberFormat="1">
      <alignment horizontal="center" vertical="center"/>
    </xf>
    <xf borderId="13" fillId="0" fontId="1" numFmtId="165" xfId="0" applyAlignment="1" applyBorder="1" applyFont="1" applyNumberFormat="1">
      <alignment horizontal="center" shrinkToFit="0" vertical="center" wrapText="1"/>
    </xf>
    <xf borderId="15" fillId="0" fontId="1" numFmtId="165" xfId="0" applyAlignment="1" applyBorder="1" applyFont="1" applyNumberFormat="1">
      <alignment horizontal="center" shrinkToFit="0" vertical="center" wrapText="1"/>
    </xf>
    <xf borderId="0" fillId="0" fontId="1" numFmtId="3" xfId="0" applyAlignment="1" applyFont="1" applyNumberFormat="1">
      <alignment shrinkToFit="0" vertical="center" wrapText="1"/>
    </xf>
    <xf borderId="0" fillId="0" fontId="1" numFmtId="3" xfId="0" applyAlignment="1" applyFont="1" applyNumberForma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1" fillId="0" fontId="2" numFmtId="5" xfId="0" applyAlignment="1" applyBorder="1" applyFont="1" applyNumberFormat="1">
      <alignment horizontal="center" readingOrder="0" shrinkToFit="0" vertical="center" wrapText="1"/>
    </xf>
    <xf borderId="1" fillId="0" fontId="2" numFmtId="6" xfId="0" applyAlignment="1" applyBorder="1" applyFont="1" applyNumberFormat="1">
      <alignment horizontal="center" readingOrder="0" shrinkToFit="0" vertical="center" wrapText="1"/>
    </xf>
    <xf borderId="0" fillId="0" fontId="1" numFmtId="5" xfId="0" applyAlignment="1" applyFont="1" applyNumberFormat="1">
      <alignment horizontal="center" readingOrder="0" shrinkToFit="0" vertical="center" wrapText="1"/>
    </xf>
    <xf borderId="14" fillId="0" fontId="6" numFmtId="0" xfId="0" applyBorder="1" applyFont="1"/>
    <xf borderId="1" fillId="0" fontId="1" numFmtId="3" xfId="0" applyAlignment="1" applyBorder="1" applyFont="1" applyNumberFormat="1">
      <alignment readingOrder="0" shrinkToFit="0" vertical="center" wrapText="1"/>
    </xf>
    <xf borderId="1" fillId="0" fontId="1" numFmtId="165" xfId="0" applyAlignment="1" applyBorder="1" applyFont="1" applyNumberFormat="1">
      <alignment horizontal="center" vertical="center"/>
    </xf>
    <xf borderId="1" fillId="0" fontId="1" numFmtId="165" xfId="0" applyAlignment="1" applyBorder="1" applyFont="1" applyNumberFormat="1">
      <alignment horizontal="center" readingOrder="0" shrinkToFit="0" vertical="center" wrapText="1"/>
    </xf>
    <xf borderId="1" fillId="0" fontId="1" numFmtId="165" xfId="0" applyAlignment="1" applyBorder="1" applyFont="1" applyNumberFormat="1">
      <alignment horizontal="center" shrinkToFit="0" vertical="center" wrapText="1"/>
    </xf>
    <xf borderId="16" fillId="0" fontId="1" numFmtId="165" xfId="0" applyAlignment="1" applyBorder="1" applyFont="1" applyNumberFormat="1">
      <alignment horizontal="center" shrinkToFit="0" vertical="center" wrapText="1"/>
    </xf>
    <xf borderId="1" fillId="0" fontId="7" numFmtId="164" xfId="0" applyAlignment="1" applyBorder="1" applyFont="1" applyNumberFormat="1">
      <alignment horizontal="center" readingOrder="0" shrinkToFit="0" vertical="center" wrapText="1"/>
    </xf>
    <xf borderId="1" fillId="0" fontId="1" numFmtId="5" xfId="0" applyAlignment="1" applyBorder="1" applyFont="1" applyNumberFormat="1">
      <alignment horizontal="center" readingOrder="0" shrinkToFit="0" vertical="center" wrapText="1"/>
    </xf>
    <xf borderId="1" fillId="0" fontId="1" numFmtId="6" xfId="0" applyAlignment="1" applyBorder="1" applyFont="1" applyNumberFormat="1">
      <alignment horizontal="center" readingOrder="0" shrinkToFit="0" vertical="center" wrapText="1"/>
    </xf>
    <xf borderId="0" fillId="0" fontId="2" numFmtId="0" xfId="0" applyAlignment="1" applyFont="1">
      <alignment horizontal="center" readingOrder="0" shrinkToFit="0" vertical="center" wrapText="1"/>
    </xf>
    <xf borderId="17" fillId="0" fontId="6" numFmtId="0" xfId="0" applyBorder="1" applyFont="1"/>
    <xf borderId="18" fillId="10" fontId="2" numFmtId="3" xfId="0" applyAlignment="1" applyBorder="1" applyFill="1" applyFont="1" applyNumberFormat="1">
      <alignment readingOrder="0" shrinkToFit="0" vertical="center" wrapText="1"/>
    </xf>
    <xf borderId="18" fillId="10" fontId="1" numFmtId="165" xfId="0" applyAlignment="1" applyBorder="1" applyFont="1" applyNumberFormat="1">
      <alignment horizontal="center" vertical="center"/>
    </xf>
    <xf borderId="18" fillId="10" fontId="1" numFmtId="165" xfId="0" applyAlignment="1" applyBorder="1" applyFont="1" applyNumberFormat="1">
      <alignment horizontal="center" shrinkToFit="0" vertical="center" wrapText="1"/>
    </xf>
    <xf borderId="19" fillId="10" fontId="1" numFmtId="165" xfId="0" applyAlignment="1" applyBorder="1" applyFont="1" applyNumberFormat="1">
      <alignment horizontal="center" shrinkToFit="0" vertical="center" wrapText="1"/>
    </xf>
    <xf borderId="14" fillId="11" fontId="4" numFmtId="3" xfId="0" applyAlignment="1" applyBorder="1" applyFill="1" applyFont="1" applyNumberFormat="1">
      <alignment horizontal="center" readingOrder="0" shrinkToFit="0" textRotation="90" vertical="center" wrapText="1"/>
    </xf>
    <xf borderId="7" fillId="12" fontId="2" numFmtId="3" xfId="0" applyAlignment="1" applyBorder="1" applyFill="1" applyFont="1" applyNumberFormat="1">
      <alignment readingOrder="0" shrinkToFit="0" vertical="center" wrapText="1"/>
    </xf>
    <xf borderId="7" fillId="12" fontId="1" numFmtId="165" xfId="0" applyAlignment="1" applyBorder="1" applyFont="1" applyNumberFormat="1">
      <alignment horizontal="center" vertical="center"/>
    </xf>
    <xf borderId="7" fillId="12" fontId="1" numFmtId="165" xfId="0" applyAlignment="1" applyBorder="1" applyFont="1" applyNumberFormat="1">
      <alignment horizontal="center" shrinkToFit="0" vertical="center" wrapText="1"/>
    </xf>
    <xf borderId="20" fillId="12" fontId="1" numFmtId="165" xfId="0" applyAlignment="1" applyBorder="1" applyFont="1" applyNumberFormat="1">
      <alignment horizontal="center" shrinkToFit="0" vertical="center" wrapText="1"/>
    </xf>
    <xf borderId="0" fillId="0" fontId="1" numFmtId="0" xfId="0" applyAlignment="1" applyFont="1">
      <alignment shrinkToFit="0" vertical="center" wrapText="1"/>
    </xf>
    <xf borderId="21" fillId="13" fontId="4" numFmtId="3" xfId="0" applyAlignment="1" applyBorder="1" applyFill="1" applyFont="1" applyNumberFormat="1">
      <alignment horizontal="center" readingOrder="0" shrinkToFit="0" textRotation="90" vertical="center" wrapText="1"/>
    </xf>
    <xf borderId="22" fillId="14" fontId="2" numFmtId="3" xfId="0" applyAlignment="1" applyBorder="1" applyFill="1" applyFont="1" applyNumberFormat="1">
      <alignment readingOrder="0" shrinkToFit="0" vertical="center" wrapText="1"/>
    </xf>
    <xf borderId="22" fillId="14" fontId="2" numFmtId="165" xfId="0" applyAlignment="1" applyBorder="1" applyFont="1" applyNumberFormat="1">
      <alignment horizontal="center" shrinkToFit="0" vertical="center" wrapText="1"/>
    </xf>
    <xf borderId="22" fillId="14" fontId="2" numFmtId="6" xfId="0" applyAlignment="1" applyBorder="1" applyFont="1" applyNumberFormat="1">
      <alignment horizontal="center" shrinkToFit="0" vertical="center" wrapText="1"/>
    </xf>
    <xf borderId="23" fillId="14" fontId="2" numFmtId="6" xfId="0" applyAlignment="1" applyBorder="1" applyFont="1" applyNumberFormat="1">
      <alignment horizontal="center" shrinkToFit="0" vertical="center" wrapText="1"/>
    </xf>
    <xf borderId="1" fillId="0" fontId="2" numFmtId="165" xfId="0" applyAlignment="1" applyBorder="1" applyFont="1" applyNumberFormat="1">
      <alignment horizontal="center" readingOrder="0" shrinkToFit="0" vertical="center" wrapText="1"/>
    </xf>
    <xf borderId="1" fillId="15" fontId="1" numFmtId="3" xfId="0" applyAlignment="1" applyBorder="1" applyFill="1" applyFont="1" applyNumberFormat="1">
      <alignment readingOrder="0" shrinkToFit="0" vertical="center" wrapText="1"/>
    </xf>
    <xf borderId="1" fillId="15" fontId="1" numFmtId="6" xfId="0" applyAlignment="1" applyBorder="1" applyFont="1" applyNumberFormat="1">
      <alignment horizontal="center" shrinkToFit="0" vertical="center" wrapText="1"/>
    </xf>
    <xf borderId="16" fillId="15" fontId="1" numFmtId="6" xfId="0" applyAlignment="1" applyBorder="1" applyFont="1" applyNumberFormat="1">
      <alignment horizontal="center" shrinkToFit="0" vertical="center" wrapText="1"/>
    </xf>
    <xf borderId="0" fillId="0" fontId="1" numFmtId="164" xfId="0" applyAlignment="1" applyFont="1" applyNumberFormat="1">
      <alignment horizontal="center" readingOrder="0" shrinkToFit="0" vertical="center" wrapText="1"/>
    </xf>
    <xf borderId="7" fillId="15" fontId="1" numFmtId="3" xfId="0" applyAlignment="1" applyBorder="1" applyFont="1" applyNumberFormat="1">
      <alignment readingOrder="0" shrinkToFit="0" vertical="center" wrapText="1"/>
    </xf>
    <xf borderId="7" fillId="15" fontId="1" numFmtId="165" xfId="0" applyAlignment="1" applyBorder="1" applyFont="1" applyNumberFormat="1">
      <alignment horizontal="center" readingOrder="0" shrinkToFit="0" vertical="center" wrapText="1"/>
    </xf>
    <xf borderId="20" fillId="15" fontId="1" numFmtId="165" xfId="0" applyAlignment="1" applyBorder="1" applyFont="1" applyNumberFormat="1">
      <alignment horizontal="center" readingOrder="0" shrinkToFit="0" vertical="center" wrapText="1"/>
    </xf>
    <xf borderId="0" fillId="0" fontId="1" numFmtId="3" xfId="0" applyAlignment="1" applyFont="1" applyNumberFormat="1">
      <alignment horizontal="center" readingOrder="0" shrinkToFit="0" vertical="center" wrapText="1"/>
    </xf>
    <xf borderId="24" fillId="0" fontId="6" numFmtId="0" xfId="0" applyBorder="1" applyFont="1"/>
    <xf borderId="9" fillId="15" fontId="2" numFmtId="3" xfId="0" applyAlignment="1" applyBorder="1" applyFont="1" applyNumberFormat="1">
      <alignment readingOrder="0" shrinkToFit="0" vertical="center" wrapText="1"/>
    </xf>
    <xf borderId="5" fillId="15" fontId="2" numFmtId="165" xfId="0" applyAlignment="1" applyBorder="1" applyFont="1" applyNumberFormat="1">
      <alignment horizontal="center"/>
    </xf>
    <xf borderId="5" fillId="15" fontId="2" numFmtId="6" xfId="0" applyAlignment="1" applyBorder="1" applyFont="1" applyNumberFormat="1">
      <alignment horizontal="center"/>
    </xf>
    <xf borderId="6" fillId="15" fontId="2" numFmtId="6" xfId="0" applyAlignment="1" applyBorder="1" applyFont="1" applyNumberFormat="1">
      <alignment horizontal="center"/>
    </xf>
    <xf borderId="25" fillId="4" fontId="1" numFmtId="0" xfId="0" applyAlignment="1" applyBorder="1" applyFont="1">
      <alignment horizontal="center" shrinkToFit="0" vertical="center" wrapText="1"/>
    </xf>
    <xf borderId="26" fillId="4" fontId="1" numFmtId="0" xfId="0" applyAlignment="1" applyBorder="1" applyFont="1">
      <alignment horizontal="center" shrinkToFit="0" vertical="center" wrapText="1"/>
    </xf>
    <xf borderId="0" fillId="0" fontId="8" numFmtId="164" xfId="0" applyAlignment="1" applyFont="1" applyNumberFormat="1">
      <alignment horizontal="center" readingOrder="0" shrinkToFit="0" vertical="center" wrapText="1"/>
    </xf>
    <xf borderId="0" fillId="0" fontId="1" numFmtId="0" xfId="0" applyFont="1"/>
    <xf borderId="0" fillId="0" fontId="1" numFmtId="0" xfId="0" applyAlignment="1" applyFont="1">
      <alignment horizontal="center"/>
    </xf>
    <xf borderId="27" fillId="6" fontId="9" numFmtId="5" xfId="0" applyAlignment="1" applyBorder="1" applyFont="1" applyNumberFormat="1">
      <alignment horizontal="left" readingOrder="0" shrinkToFit="0" vertical="center" wrapText="1"/>
    </xf>
    <xf borderId="28" fillId="0" fontId="6" numFmtId="0" xfId="0" applyBorder="1" applyFont="1"/>
    <xf borderId="29" fillId="6" fontId="7" numFmtId="5" xfId="0" applyAlignment="1" applyBorder="1" applyFont="1" applyNumberFormat="1">
      <alignment horizontal="center" readingOrder="0" shrinkToFit="0" vertical="center" wrapText="1"/>
    </xf>
    <xf borderId="30" fillId="6" fontId="7" numFmtId="5" xfId="0" applyAlignment="1" applyBorder="1" applyFont="1" applyNumberFormat="1">
      <alignment horizontal="center" readingOrder="0" shrinkToFit="0" vertical="center" wrapText="1"/>
    </xf>
    <xf borderId="31" fillId="0" fontId="6" numFmtId="0" xfId="0" applyBorder="1" applyFont="1"/>
    <xf borderId="32" fillId="0" fontId="6" numFmtId="0" xfId="0" applyBorder="1" applyFont="1"/>
    <xf borderId="33" fillId="0" fontId="6" numFmtId="0" xfId="0" applyBorder="1" applyFont="1"/>
    <xf borderId="34" fillId="0" fontId="6" numFmtId="0" xfId="0" applyBorder="1" applyFont="1"/>
    <xf borderId="0" fillId="0" fontId="1" numFmtId="0" xfId="0" applyAlignment="1" applyFont="1">
      <alignment shrinkToFit="0" wrapText="1"/>
    </xf>
    <xf borderId="0" fillId="0" fontId="10" numFmtId="0" xfId="0" applyAlignment="1" applyFont="1">
      <alignment horizontal="center" readingOrder="0" shrinkToFit="0" vertical="center" wrapText="1"/>
    </xf>
    <xf borderId="35" fillId="0" fontId="1" numFmtId="5" xfId="0" applyAlignment="1" applyBorder="1" applyFont="1" applyNumberFormat="1">
      <alignment readingOrder="0" shrinkToFit="0" vertical="center" wrapText="1"/>
    </xf>
    <xf borderId="13" fillId="0" fontId="1" numFmtId="5" xfId="0" applyAlignment="1" applyBorder="1" applyFont="1" applyNumberFormat="1">
      <alignment horizontal="center" readingOrder="0" shrinkToFit="0" vertical="center" wrapText="1"/>
    </xf>
    <xf borderId="13" fillId="0" fontId="1" numFmtId="3" xfId="0" applyAlignment="1" applyBorder="1" applyFont="1" applyNumberFormat="1">
      <alignment horizontal="center" readingOrder="0" shrinkToFit="0" vertical="center" wrapText="1"/>
    </xf>
    <xf borderId="13" fillId="0" fontId="1" numFmtId="164" xfId="0" applyAlignment="1" applyBorder="1" applyFont="1" applyNumberFormat="1">
      <alignment horizontal="center" readingOrder="0" shrinkToFit="0" vertical="center" wrapText="1"/>
    </xf>
    <xf borderId="36" fillId="0" fontId="1" numFmtId="3" xfId="0" applyAlignment="1" applyBorder="1" applyFont="1" applyNumberFormat="1">
      <alignment horizontal="center" readingOrder="0" shrinkToFit="0" vertical="center" wrapText="1"/>
    </xf>
    <xf borderId="1" fillId="0" fontId="1" numFmtId="3" xfId="0" applyAlignment="1" applyBorder="1" applyFont="1" applyNumberFormat="1">
      <alignment horizontal="center" readingOrder="0" shrinkToFit="0" vertical="center" wrapText="1"/>
    </xf>
    <xf borderId="1" fillId="0" fontId="1" numFmtId="164" xfId="0" applyAlignment="1" applyBorder="1" applyFont="1" applyNumberFormat="1">
      <alignment horizontal="center" readingOrder="0" shrinkToFit="0" vertical="center" wrapText="1"/>
    </xf>
    <xf borderId="37" fillId="0" fontId="1" numFmtId="5" xfId="0" applyAlignment="1" applyBorder="1" applyFont="1" applyNumberFormat="1">
      <alignment readingOrder="0" shrinkToFit="0" vertical="center" wrapText="1"/>
    </xf>
    <xf borderId="18" fillId="0" fontId="1" numFmtId="0" xfId="0" applyAlignment="1" applyBorder="1" applyFont="1">
      <alignment horizontal="center" readingOrder="0" shrinkToFit="0" vertical="center" wrapText="1"/>
    </xf>
    <xf borderId="18" fillId="0" fontId="1" numFmtId="3" xfId="0" applyAlignment="1" applyBorder="1" applyFont="1" applyNumberFormat="1">
      <alignment horizontal="center" readingOrder="0" shrinkToFit="0" vertical="center" wrapText="1"/>
    </xf>
    <xf borderId="18" fillId="0" fontId="1" numFmtId="164" xfId="0" applyAlignment="1" applyBorder="1" applyFont="1" applyNumberFormat="1">
      <alignment horizontal="center" readingOrder="0" shrinkToFit="0" vertical="center" wrapText="1"/>
    </xf>
    <xf borderId="38" fillId="0" fontId="1" numFmtId="3" xfId="0" applyAlignment="1" applyBorder="1" applyFont="1" applyNumberFormat="1">
      <alignment horizontal="center" readingOrder="0" shrinkToFit="0" vertical="center" wrapText="1"/>
    </xf>
    <xf borderId="0" fillId="0" fontId="11" numFmtId="0" xfId="0" applyFont="1"/>
    <xf borderId="27" fillId="6" fontId="12" numFmtId="5" xfId="0" applyAlignment="1" applyBorder="1" applyFont="1" applyNumberFormat="1">
      <alignment horizontal="left" readingOrder="0" shrinkToFit="0" vertical="center" wrapText="1"/>
    </xf>
    <xf borderId="39" fillId="6" fontId="7" numFmtId="5" xfId="0" applyAlignment="1" applyBorder="1" applyFont="1" applyNumberFormat="1">
      <alignment horizontal="center" readingOrder="0" shrinkToFit="0" vertical="center" wrapText="1"/>
    </xf>
    <xf borderId="30" fillId="6" fontId="13" numFmtId="5" xfId="0" applyAlignment="1" applyBorder="1" applyFont="1" applyNumberFormat="1">
      <alignment horizontal="center" readingOrder="0" shrinkToFit="0" vertical="center" wrapText="1"/>
    </xf>
    <xf borderId="40" fillId="0" fontId="6" numFmtId="0" xfId="0" applyBorder="1" applyFont="1"/>
    <xf borderId="41" fillId="0" fontId="1" numFmtId="5" xfId="0" applyAlignment="1" applyBorder="1" applyFont="1" applyNumberFormat="1">
      <alignment shrinkToFit="0" vertical="center" wrapText="1"/>
    </xf>
    <xf borderId="42" fillId="0" fontId="1" numFmtId="5" xfId="0" applyAlignment="1" applyBorder="1" applyFont="1" applyNumberFormat="1">
      <alignment horizontal="center" readingOrder="0" shrinkToFit="0" vertical="center" wrapText="1"/>
    </xf>
    <xf borderId="42" fillId="0" fontId="1" numFmtId="3" xfId="0" applyAlignment="1" applyBorder="1" applyFont="1" applyNumberFormat="1">
      <alignment horizontal="center" readingOrder="0" shrinkToFit="0" vertical="center" wrapText="1"/>
    </xf>
    <xf borderId="1" fillId="2" fontId="1" numFmtId="164" xfId="0" applyAlignment="1" applyBorder="1" applyFont="1" applyNumberFormat="1">
      <alignment horizontal="center" readingOrder="0" shrinkToFit="0" vertical="center" wrapText="1"/>
    </xf>
    <xf borderId="1" fillId="2" fontId="1" numFmtId="0" xfId="0" applyAlignment="1" applyBorder="1" applyFont="1">
      <alignment horizontal="center" readingOrder="0" shrinkToFit="0" vertical="center" wrapText="1"/>
    </xf>
    <xf borderId="43" fillId="2" fontId="1" numFmtId="165" xfId="0" applyAlignment="1" applyBorder="1" applyFont="1" applyNumberFormat="1">
      <alignment horizontal="center" readingOrder="0" shrinkToFit="0" vertical="center" wrapText="1"/>
    </xf>
    <xf borderId="44" fillId="0" fontId="1" numFmtId="5" xfId="0" applyAlignment="1" applyBorder="1" applyFont="1" applyNumberFormat="1">
      <alignment horizontal="center" readingOrder="0" shrinkToFit="0" vertical="center" wrapText="1"/>
    </xf>
    <xf borderId="44" fillId="0" fontId="1" numFmtId="3" xfId="0" applyAlignment="1" applyBorder="1" applyFont="1" applyNumberFormat="1">
      <alignment horizontal="center" readingOrder="0" shrinkToFit="0" vertical="center" wrapText="1"/>
    </xf>
    <xf borderId="45" fillId="2" fontId="1" numFmtId="165" xfId="0" applyAlignment="1" applyBorder="1" applyFont="1" applyNumberFormat="1">
      <alignment horizontal="center" readingOrder="0" shrinkToFit="0" vertical="center" wrapText="1"/>
    </xf>
    <xf borderId="45" fillId="0" fontId="1" numFmtId="165" xfId="0" applyAlignment="1" applyBorder="1" applyFont="1" applyNumberFormat="1">
      <alignment horizontal="center" readingOrder="0" shrinkToFit="0" vertical="center" wrapText="1"/>
    </xf>
    <xf borderId="46" fillId="0" fontId="1" numFmtId="5" xfId="0" applyAlignment="1" applyBorder="1" applyFont="1" applyNumberFormat="1">
      <alignment shrinkToFit="0" vertical="center" wrapText="1"/>
    </xf>
    <xf borderId="18" fillId="0" fontId="1" numFmtId="165" xfId="0" applyAlignment="1" applyBorder="1" applyFont="1" applyNumberFormat="1">
      <alignment horizontal="center" readingOrder="0" shrinkToFit="0" vertical="center" wrapText="1"/>
    </xf>
    <xf borderId="47" fillId="0" fontId="1" numFmtId="3" xfId="0" applyAlignment="1" applyBorder="1" applyFont="1" applyNumberFormat="1">
      <alignment horizontal="center" readingOrder="0" shrinkToFit="0" vertical="center" wrapText="1"/>
    </xf>
    <xf borderId="18" fillId="2" fontId="1" numFmtId="0" xfId="0" applyAlignment="1" applyBorder="1" applyFont="1">
      <alignment horizontal="center" readingOrder="0" shrinkToFit="0" vertical="center" wrapText="1"/>
    </xf>
    <xf borderId="48" fillId="0" fontId="1" numFmtId="165" xfId="0" applyAlignment="1" applyBorder="1" applyFont="1" applyNumberFormat="1">
      <alignment horizontal="center" readingOrder="0" shrinkToFit="0" vertical="center" wrapText="1"/>
    </xf>
    <xf borderId="0" fillId="0" fontId="1" numFmtId="3" xfId="0" applyFont="1" applyNumberFormat="1"/>
    <xf borderId="0" fillId="0" fontId="1" numFmtId="3" xfId="0" applyAlignment="1" applyFont="1" applyNumberFormat="1">
      <alignment horizontal="center"/>
    </xf>
    <xf borderId="0" fillId="2" fontId="14" numFmtId="0" xfId="0" applyAlignment="1" applyFont="1">
      <alignment horizontal="left" readingOrder="0" shrinkToFit="0" vertical="center" wrapText="1"/>
    </xf>
    <xf borderId="1" fillId="15" fontId="1" numFmtId="165" xfId="0" applyAlignment="1" applyBorder="1" applyFont="1" applyNumberFormat="1">
      <alignment horizontal="center" shrinkToFit="0" vertical="center" wrapText="1"/>
    </xf>
    <xf borderId="49" fillId="4" fontId="1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2">
    <dxf>
      <font/>
      <fill>
        <patternFill patternType="solid">
          <fgColor rgb="FFFFFF00"/>
          <bgColor rgb="FFFFFF00"/>
        </patternFill>
      </fill>
      <border/>
    </dxf>
    <dxf>
      <font>
        <color rgb="FFFFFFFF"/>
      </font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www.kbb.com/whats-my-car-worth/" TargetMode="External"/><Relationship Id="rId3" Type="http://schemas.openxmlformats.org/officeDocument/2006/relationships/drawing" Target="../drawings/drawing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00FF"/>
    <outlinePr summaryBelow="0" summaryRight="0"/>
  </sheetPr>
  <sheetViews>
    <sheetView showGridLines="0" workbookViewId="0">
      <pane ySplit="4.0" topLeftCell="A5" activePane="bottomLeft" state="frozen"/>
      <selection activeCell="B6" sqref="B6" pane="bottomLeft"/>
    </sheetView>
  </sheetViews>
  <sheetFormatPr customHeight="1" defaultColWidth="12.63" defaultRowHeight="15.75"/>
  <cols>
    <col customWidth="1" min="1" max="1" width="3.5"/>
    <col customWidth="1" min="2" max="2" width="3.63"/>
    <col customWidth="1" min="3" max="3" width="13.13"/>
    <col customWidth="1" min="4" max="6" width="11.75"/>
    <col customWidth="1" min="7" max="7" width="12.13"/>
    <col customWidth="1" min="8" max="8" width="13.13"/>
    <col customWidth="1" min="9" max="9" width="11.75"/>
    <col customWidth="1" min="10" max="10" width="8.0"/>
    <col customWidth="1" min="11" max="11" width="3.13"/>
    <col customWidth="1" min="12" max="12" width="7.63"/>
    <col customWidth="1" hidden="1" min="13" max="13" width="7.63"/>
    <col customWidth="1" min="14" max="14" width="3.38"/>
    <col customWidth="1" min="15" max="15" width="19.75"/>
    <col customWidth="1" hidden="1" min="16" max="16" width="10.38"/>
    <col customWidth="1" min="17" max="30" width="8.63"/>
  </cols>
  <sheetData>
    <row r="1" ht="10.5" customHeight="1">
      <c r="A1" s="1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>
      <c r="A2" s="1"/>
      <c r="B2" s="5" t="s">
        <v>0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ht="25.5" customHeight="1">
      <c r="A3" s="1"/>
      <c r="B3" s="6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ht="15.75" customHeight="1">
      <c r="A4" s="1"/>
      <c r="B4" s="6"/>
      <c r="C4" s="7"/>
      <c r="D4" s="8"/>
      <c r="E4" s="8"/>
      <c r="F4" s="8"/>
      <c r="G4" s="8"/>
      <c r="H4" s="8"/>
      <c r="I4" s="8"/>
      <c r="J4" s="4"/>
      <c r="K4" s="9"/>
      <c r="L4" s="4"/>
      <c r="M4" s="4"/>
      <c r="N4" s="10"/>
      <c r="O4" s="11"/>
      <c r="P4" s="12" t="s">
        <v>1</v>
      </c>
      <c r="Q4" s="13">
        <v>44197.0</v>
      </c>
      <c r="R4" s="13">
        <v>44228.0</v>
      </c>
      <c r="S4" s="13">
        <v>44256.0</v>
      </c>
      <c r="T4" s="13">
        <v>44287.0</v>
      </c>
      <c r="U4" s="13">
        <v>44317.0</v>
      </c>
      <c r="V4" s="13">
        <v>44348.0</v>
      </c>
      <c r="W4" s="13">
        <v>44378.0</v>
      </c>
      <c r="X4" s="13">
        <v>44409.0</v>
      </c>
      <c r="Y4" s="13">
        <v>44440.0</v>
      </c>
      <c r="Z4" s="13">
        <v>44470.0</v>
      </c>
      <c r="AA4" s="13">
        <v>44501.0</v>
      </c>
      <c r="AB4" s="14">
        <v>44531.0</v>
      </c>
      <c r="AC4" s="4"/>
      <c r="AD4" s="4"/>
    </row>
    <row r="5" ht="15.75" customHeight="1">
      <c r="A5" s="1"/>
      <c r="B5" s="6"/>
      <c r="C5" s="15" t="s">
        <v>2</v>
      </c>
      <c r="D5" s="16" t="s">
        <v>3</v>
      </c>
      <c r="E5" s="16" t="s">
        <v>4</v>
      </c>
      <c r="F5" s="16" t="s">
        <v>5</v>
      </c>
      <c r="G5" s="17" t="s">
        <v>6</v>
      </c>
      <c r="H5" s="17" t="s">
        <v>7</v>
      </c>
      <c r="I5" s="17" t="s">
        <v>8</v>
      </c>
      <c r="J5" s="4"/>
      <c r="K5" s="18"/>
      <c r="L5" s="4"/>
      <c r="M5" s="4"/>
      <c r="N5" s="19">
        <v>1.0</v>
      </c>
      <c r="O5" s="20" t="str">
        <f>vlookup($N5, $B$28:$C$35, 2, false)</f>
        <v>Car A</v>
      </c>
      <c r="P5" s="21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3"/>
      <c r="AC5" s="24"/>
      <c r="AD5" s="24"/>
    </row>
    <row r="6" ht="15.75" customHeight="1">
      <c r="A6" s="25"/>
      <c r="B6" s="26"/>
      <c r="C6" s="27"/>
      <c r="D6" s="27"/>
      <c r="E6" s="27"/>
      <c r="F6" s="27"/>
      <c r="G6" s="27"/>
      <c r="H6" s="27"/>
      <c r="I6" s="27"/>
      <c r="J6" s="28"/>
      <c r="K6" s="18"/>
      <c r="L6" s="4"/>
      <c r="M6" s="4"/>
      <c r="N6" s="29" t="s">
        <v>3</v>
      </c>
      <c r="O6" s="30" t="s">
        <v>9</v>
      </c>
      <c r="P6" s="31"/>
      <c r="Q6" s="32" t="str">
        <f t="shared" ref="Q6:AB6" si="1">iferror(VLOOKUP(CONCATENATE($O5,Q$4), 'Looker Data Input'!$A:$E, 4, false), "")</f>
        <v/>
      </c>
      <c r="R6" s="32" t="str">
        <f t="shared" si="1"/>
        <v/>
      </c>
      <c r="S6" s="32" t="str">
        <f t="shared" si="1"/>
        <v/>
      </c>
      <c r="T6" s="32" t="str">
        <f t="shared" si="1"/>
        <v/>
      </c>
      <c r="U6" s="32" t="str">
        <f t="shared" si="1"/>
        <v/>
      </c>
      <c r="V6" s="32" t="str">
        <f t="shared" si="1"/>
        <v/>
      </c>
      <c r="W6" s="32" t="str">
        <f t="shared" si="1"/>
        <v/>
      </c>
      <c r="X6" s="32" t="str">
        <f t="shared" si="1"/>
        <v/>
      </c>
      <c r="Y6" s="32" t="str">
        <f t="shared" si="1"/>
        <v/>
      </c>
      <c r="Z6" s="32" t="str">
        <f t="shared" si="1"/>
        <v/>
      </c>
      <c r="AA6" s="32" t="str">
        <f t="shared" si="1"/>
        <v/>
      </c>
      <c r="AB6" s="33" t="str">
        <f t="shared" si="1"/>
        <v/>
      </c>
      <c r="AC6" s="34"/>
      <c r="AD6" s="35"/>
    </row>
    <row r="7" ht="15.75" customHeight="1">
      <c r="A7" s="25"/>
      <c r="B7" s="26"/>
      <c r="C7" s="36" t="s">
        <v>10</v>
      </c>
      <c r="D7" s="37">
        <v>0.0</v>
      </c>
      <c r="E7" s="37">
        <v>0.0</v>
      </c>
      <c r="F7" s="38">
        <v>0.0</v>
      </c>
      <c r="G7" s="37">
        <v>0.0</v>
      </c>
      <c r="H7" s="37">
        <v>0.0</v>
      </c>
      <c r="I7" s="37">
        <f>H7+G7</f>
        <v>0</v>
      </c>
      <c r="J7" s="39"/>
      <c r="K7" s="18"/>
      <c r="L7" s="4"/>
      <c r="M7" s="4"/>
      <c r="N7" s="40"/>
      <c r="O7" s="41" t="s">
        <v>11</v>
      </c>
      <c r="P7" s="42"/>
      <c r="Q7" s="43"/>
      <c r="R7" s="43"/>
      <c r="S7" s="43"/>
      <c r="T7" s="43"/>
      <c r="U7" s="43"/>
      <c r="V7" s="43"/>
      <c r="W7" s="44"/>
      <c r="X7" s="44"/>
      <c r="Y7" s="44"/>
      <c r="Z7" s="44"/>
      <c r="AA7" s="44"/>
      <c r="AB7" s="45"/>
      <c r="AC7" s="34"/>
      <c r="AD7" s="35"/>
    </row>
    <row r="8">
      <c r="A8" s="25"/>
      <c r="B8" s="26"/>
      <c r="C8" s="46">
        <v>44197.0</v>
      </c>
      <c r="D8" s="47">
        <f>if(today()&gt;$C8, sumif($O:$O, "Total Income",$Q:$Q), "")</f>
        <v>0</v>
      </c>
      <c r="E8" s="47">
        <f>if(today()&gt;$C8, sumif($O:$O, "Total Cost",$Q:$Q), "")</f>
        <v>0</v>
      </c>
      <c r="F8" s="48">
        <f t="shared" ref="F8:F19" si="2">if(today()&gt;$C8,$D8-$E8, "")</f>
        <v>0</v>
      </c>
      <c r="G8" s="47">
        <f t="shared" ref="G8:G19" si="3">if(today()&gt;$C8,G7+F8, "")</f>
        <v>0</v>
      </c>
      <c r="H8" s="47">
        <f>if(today()&gt;$C8, sumif($O:$O, "Equity Owned in Car",$Q:$Q), "")</f>
        <v>0</v>
      </c>
      <c r="I8" s="47">
        <f t="shared" ref="I8:I19" si="4">if(today()&gt;$C8, H8+G8, "")</f>
        <v>0</v>
      </c>
      <c r="J8" s="28"/>
      <c r="K8" s="18"/>
      <c r="L8" s="4"/>
      <c r="M8" s="4"/>
      <c r="N8" s="40"/>
      <c r="O8" s="41" t="s">
        <v>12</v>
      </c>
      <c r="P8" s="42"/>
      <c r="Q8" s="44"/>
      <c r="R8" s="44"/>
      <c r="S8" s="43"/>
      <c r="T8" s="44"/>
      <c r="U8" s="44"/>
      <c r="V8" s="43"/>
      <c r="W8" s="44"/>
      <c r="X8" s="44"/>
      <c r="Y8" s="44"/>
      <c r="Z8" s="44"/>
      <c r="AA8" s="44"/>
      <c r="AB8" s="45"/>
      <c r="AC8" s="34"/>
      <c r="AD8" s="35"/>
    </row>
    <row r="9">
      <c r="A9" s="25"/>
      <c r="B9" s="49"/>
      <c r="C9" s="46">
        <v>44228.0</v>
      </c>
      <c r="D9" s="47">
        <f>if(today()&gt;$C9, sumif($O:$O, "Total Income",$R:$R), "")</f>
        <v>0</v>
      </c>
      <c r="E9" s="47">
        <f>if(today()&gt;$C9, sumif($O:$O, "Total Cost",$R:$R), "")</f>
        <v>0</v>
      </c>
      <c r="F9" s="48">
        <f t="shared" si="2"/>
        <v>0</v>
      </c>
      <c r="G9" s="47">
        <f t="shared" si="3"/>
        <v>0</v>
      </c>
      <c r="H9" s="47">
        <f>if(today()&gt;$C9, sumif($O:$O, "Equity Owned in Car",$R:$R), "")</f>
        <v>0</v>
      </c>
      <c r="I9" s="47">
        <f t="shared" si="4"/>
        <v>0</v>
      </c>
      <c r="J9" s="28"/>
      <c r="K9" s="18"/>
      <c r="L9" s="4"/>
      <c r="M9" s="4"/>
      <c r="N9" s="50"/>
      <c r="O9" s="51" t="s">
        <v>13</v>
      </c>
      <c r="P9" s="52"/>
      <c r="Q9" s="53">
        <f t="shared" ref="Q9:AB9" si="5">if(today()&gt;Q$4, sum(Q6:Q8), "")</f>
        <v>0</v>
      </c>
      <c r="R9" s="53">
        <f t="shared" si="5"/>
        <v>0</v>
      </c>
      <c r="S9" s="53">
        <f t="shared" si="5"/>
        <v>0</v>
      </c>
      <c r="T9" s="53">
        <f t="shared" si="5"/>
        <v>0</v>
      </c>
      <c r="U9" s="53">
        <f t="shared" si="5"/>
        <v>0</v>
      </c>
      <c r="V9" s="53">
        <f t="shared" si="5"/>
        <v>0</v>
      </c>
      <c r="W9" s="53">
        <f t="shared" si="5"/>
        <v>0</v>
      </c>
      <c r="X9" s="53">
        <f t="shared" si="5"/>
        <v>0</v>
      </c>
      <c r="Y9" s="53">
        <f t="shared" si="5"/>
        <v>0</v>
      </c>
      <c r="Z9" s="53">
        <f t="shared" si="5"/>
        <v>0</v>
      </c>
      <c r="AA9" s="53">
        <f t="shared" si="5"/>
        <v>0</v>
      </c>
      <c r="AB9" s="54">
        <f t="shared" si="5"/>
        <v>0</v>
      </c>
      <c r="AC9" s="34"/>
      <c r="AD9" s="35"/>
    </row>
    <row r="10">
      <c r="A10" s="25"/>
      <c r="B10" s="26"/>
      <c r="C10" s="46">
        <v>44256.0</v>
      </c>
      <c r="D10" s="47">
        <f>if(today()&gt;$C10, sumif($O:$O, "Total Income",$S:$S), "")</f>
        <v>0</v>
      </c>
      <c r="E10" s="47">
        <f>if(today()&gt;$C10, sumif($O:$O, "Total Cost",$S:$S), "")</f>
        <v>0</v>
      </c>
      <c r="F10" s="48">
        <f t="shared" si="2"/>
        <v>0</v>
      </c>
      <c r="G10" s="47">
        <f t="shared" si="3"/>
        <v>0</v>
      </c>
      <c r="H10" s="47">
        <f>if(today()&gt;$C10, sumif($O:$O, "Equity Owned in Car",$S:$S), "")</f>
        <v>0</v>
      </c>
      <c r="I10" s="47">
        <f t="shared" si="4"/>
        <v>0</v>
      </c>
      <c r="J10" s="28"/>
      <c r="K10" s="18"/>
      <c r="L10" s="4"/>
      <c r="M10" s="4"/>
      <c r="N10" s="55" t="s">
        <v>4</v>
      </c>
      <c r="O10" s="30" t="s">
        <v>14</v>
      </c>
      <c r="P10" s="31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3"/>
      <c r="AC10" s="34"/>
      <c r="AD10" s="35"/>
    </row>
    <row r="11">
      <c r="A11" s="25"/>
      <c r="B11" s="26"/>
      <c r="C11" s="46">
        <v>44287.0</v>
      </c>
      <c r="D11" s="47">
        <f>if(today()&gt;$C11, sumif($O:$O, "Total Income",$T:$T), "")</f>
        <v>0</v>
      </c>
      <c r="E11" s="47">
        <f>if(today()&gt;$C11, sumif($O:$O, "Total Cost",$T:$T), "")</f>
        <v>0</v>
      </c>
      <c r="F11" s="48">
        <f t="shared" si="2"/>
        <v>0</v>
      </c>
      <c r="G11" s="47">
        <f t="shared" si="3"/>
        <v>0</v>
      </c>
      <c r="H11" s="47">
        <f>if(today()&gt;$C11, sumif($O:$O, "Equity Owned in Car",$T:$T), "")</f>
        <v>0</v>
      </c>
      <c r="I11" s="47">
        <f t="shared" si="4"/>
        <v>0</v>
      </c>
      <c r="J11" s="28"/>
      <c r="K11" s="18"/>
      <c r="L11" s="4"/>
      <c r="M11" s="4"/>
      <c r="N11" s="40"/>
      <c r="O11" s="41" t="s">
        <v>15</v>
      </c>
      <c r="P11" s="42"/>
      <c r="Q11" s="43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5"/>
      <c r="AC11" s="34"/>
      <c r="AD11" s="35"/>
    </row>
    <row r="12">
      <c r="A12" s="25"/>
      <c r="B12" s="26"/>
      <c r="C12" s="46">
        <v>44317.0</v>
      </c>
      <c r="D12" s="47">
        <f>if(today()&gt;$C12, sumif($O:$O, "Total Income",$U:$U), "")</f>
        <v>0</v>
      </c>
      <c r="E12" s="47">
        <f>if(today()&gt;$C12, sumif($O:$O, "Total Cost",$U:$U), "")</f>
        <v>0</v>
      </c>
      <c r="F12" s="48">
        <f t="shared" si="2"/>
        <v>0</v>
      </c>
      <c r="G12" s="47">
        <f t="shared" si="3"/>
        <v>0</v>
      </c>
      <c r="H12" s="47">
        <f>if(today()&gt;$C12, sumif($O:$O, "Equity Owned in Car",$U:$U), "")</f>
        <v>0</v>
      </c>
      <c r="I12" s="47">
        <f t="shared" si="4"/>
        <v>0</v>
      </c>
      <c r="J12" s="28"/>
      <c r="K12" s="18"/>
      <c r="L12" s="4"/>
      <c r="M12" s="4"/>
      <c r="N12" s="40"/>
      <c r="O12" s="41" t="s">
        <v>16</v>
      </c>
      <c r="P12" s="42"/>
      <c r="Q12" s="43"/>
      <c r="R12" s="43"/>
      <c r="S12" s="43"/>
      <c r="T12" s="44"/>
      <c r="U12" s="44"/>
      <c r="V12" s="44"/>
      <c r="W12" s="44"/>
      <c r="X12" s="44"/>
      <c r="Y12" s="44"/>
      <c r="Z12" s="44"/>
      <c r="AA12" s="44"/>
      <c r="AB12" s="45"/>
      <c r="AC12" s="34"/>
      <c r="AD12" s="35"/>
    </row>
    <row r="13">
      <c r="A13" s="25"/>
      <c r="B13" s="26"/>
      <c r="C13" s="46">
        <v>44348.0</v>
      </c>
      <c r="D13" s="47">
        <f>if(today()&gt;$C13, sumif($O:$O, "Total Income",$V:$V), "")</f>
        <v>0</v>
      </c>
      <c r="E13" s="47">
        <f>if(today()&gt;$C13, sumif($O:$O, "Total Cost",$V:$V), "")</f>
        <v>0</v>
      </c>
      <c r="F13" s="48">
        <f t="shared" si="2"/>
        <v>0</v>
      </c>
      <c r="G13" s="47">
        <f t="shared" si="3"/>
        <v>0</v>
      </c>
      <c r="H13" s="47">
        <f>if(today()&gt;$C13, sumif($O:$O, "Equity Owned in Car",$V:$V), "")</f>
        <v>0</v>
      </c>
      <c r="I13" s="47">
        <f t="shared" si="4"/>
        <v>0</v>
      </c>
      <c r="J13" s="28"/>
      <c r="K13" s="18"/>
      <c r="L13" s="4"/>
      <c r="M13" s="4"/>
      <c r="N13" s="40"/>
      <c r="O13" s="41" t="s">
        <v>17</v>
      </c>
      <c r="P13" s="42"/>
      <c r="Q13" s="44"/>
      <c r="R13" s="44"/>
      <c r="S13" s="44"/>
      <c r="T13" s="43"/>
      <c r="U13" s="44"/>
      <c r="V13" s="44"/>
      <c r="W13" s="44"/>
      <c r="X13" s="44"/>
      <c r="Y13" s="44"/>
      <c r="Z13" s="44"/>
      <c r="AA13" s="44"/>
      <c r="AB13" s="45"/>
      <c r="AC13" s="34"/>
      <c r="AD13" s="35"/>
    </row>
    <row r="14">
      <c r="A14" s="25"/>
      <c r="B14" s="26"/>
      <c r="C14" s="46">
        <v>44378.0</v>
      </c>
      <c r="D14" s="47">
        <f>if(today()&gt;$C14, sumif($O:$O, "Total Income",$W:$W), "")</f>
        <v>0</v>
      </c>
      <c r="E14" s="47">
        <f>if(today()&gt;$C14, sumif($O:$O, "Total Cost",$W:$W), "")</f>
        <v>0</v>
      </c>
      <c r="F14" s="48">
        <f t="shared" si="2"/>
        <v>0</v>
      </c>
      <c r="G14" s="47">
        <f t="shared" si="3"/>
        <v>0</v>
      </c>
      <c r="H14" s="47">
        <f>if(today()&gt;$C14, sumif($O:$O, "Equity Owned in Car",$W:$W), "")</f>
        <v>0</v>
      </c>
      <c r="I14" s="47">
        <f t="shared" si="4"/>
        <v>0</v>
      </c>
      <c r="J14" s="28"/>
      <c r="K14" s="18"/>
      <c r="L14" s="4"/>
      <c r="M14" s="4"/>
      <c r="N14" s="40"/>
      <c r="O14" s="41" t="s">
        <v>18</v>
      </c>
      <c r="P14" s="42"/>
      <c r="Q14" s="44"/>
      <c r="R14" s="44"/>
      <c r="S14" s="44"/>
      <c r="T14" s="43"/>
      <c r="U14" s="44"/>
      <c r="V14" s="44"/>
      <c r="W14" s="44"/>
      <c r="X14" s="44"/>
      <c r="Y14" s="44"/>
      <c r="Z14" s="44"/>
      <c r="AA14" s="44"/>
      <c r="AB14" s="45"/>
      <c r="AC14" s="34"/>
      <c r="AD14" s="35"/>
    </row>
    <row r="15">
      <c r="A15" s="25"/>
      <c r="B15" s="26"/>
      <c r="C15" s="46">
        <v>44409.0</v>
      </c>
      <c r="D15" s="47">
        <f>if(today()&gt;$C15, sumif($O:$O, "Total Income",$X:$X), "")</f>
        <v>0</v>
      </c>
      <c r="E15" s="47">
        <f>if(today()&gt;$C15, sumif($O:$O, "Total Cost",$X:$X), "")</f>
        <v>0</v>
      </c>
      <c r="F15" s="48">
        <f t="shared" si="2"/>
        <v>0</v>
      </c>
      <c r="G15" s="47">
        <f t="shared" si="3"/>
        <v>0</v>
      </c>
      <c r="H15" s="47">
        <f>if(today()&gt;$C15, sumif($O:$O, "Equity Owned in Car",$X:$X), "")</f>
        <v>0</v>
      </c>
      <c r="I15" s="47">
        <f t="shared" si="4"/>
        <v>0</v>
      </c>
      <c r="J15" s="28"/>
      <c r="K15" s="18"/>
      <c r="L15" s="4"/>
      <c r="M15" s="4"/>
      <c r="N15" s="40"/>
      <c r="O15" s="41" t="s">
        <v>19</v>
      </c>
      <c r="P15" s="42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34"/>
      <c r="AD15" s="34"/>
    </row>
    <row r="16">
      <c r="A16" s="25"/>
      <c r="B16" s="26"/>
      <c r="C16" s="46">
        <v>44440.0</v>
      </c>
      <c r="D16" s="47">
        <f>if(today()&gt;$C16, sumif($O:$O, "Total Income",$Y:$Y), "")</f>
        <v>0</v>
      </c>
      <c r="E16" s="47">
        <f>if(today()&gt;$C16, sumif($O:$O, "Total Cost",$Y:$Y), "")</f>
        <v>0</v>
      </c>
      <c r="F16" s="48">
        <f t="shared" si="2"/>
        <v>0</v>
      </c>
      <c r="G16" s="47">
        <f t="shared" si="3"/>
        <v>0</v>
      </c>
      <c r="H16" s="47">
        <f>if(today()&gt;$C16, sumif($O:$O, "Equity Owned in Car",$Y:$Y), "")</f>
        <v>0</v>
      </c>
      <c r="I16" s="47">
        <f t="shared" si="4"/>
        <v>0</v>
      </c>
      <c r="J16" s="28"/>
      <c r="K16" s="18"/>
      <c r="L16" s="4"/>
      <c r="M16" s="4"/>
      <c r="N16" s="40"/>
      <c r="O16" s="41" t="s">
        <v>20</v>
      </c>
      <c r="P16" s="42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34"/>
      <c r="AD16" s="34"/>
    </row>
    <row r="17">
      <c r="A17" s="25"/>
      <c r="B17" s="26"/>
      <c r="C17" s="46">
        <v>44470.0</v>
      </c>
      <c r="D17" s="47">
        <f>if(today()&gt;$C17, sumif($O:$O, "Total Income",$Z:$Z), "")</f>
        <v>0</v>
      </c>
      <c r="E17" s="47">
        <f>if(today()&gt;$C17, sumif($O:$O, "Total Cost",$Z:$Z), "")</f>
        <v>0</v>
      </c>
      <c r="F17" s="48">
        <f t="shared" si="2"/>
        <v>0</v>
      </c>
      <c r="G17" s="47">
        <f t="shared" si="3"/>
        <v>0</v>
      </c>
      <c r="H17" s="47">
        <f>if(today()&gt;$C17, sumif($O:$O, "Equity Owned in Car",$Z:$Z), "")</f>
        <v>0</v>
      </c>
      <c r="I17" s="47">
        <f t="shared" si="4"/>
        <v>0</v>
      </c>
      <c r="J17" s="28"/>
      <c r="K17" s="18"/>
      <c r="L17" s="4"/>
      <c r="M17" s="4"/>
      <c r="N17" s="40"/>
      <c r="O17" s="41" t="s">
        <v>21</v>
      </c>
      <c r="P17" s="42"/>
      <c r="Q17" s="43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5"/>
      <c r="AC17" s="34"/>
      <c r="AD17" s="34"/>
    </row>
    <row r="18">
      <c r="A18" s="25"/>
      <c r="B18" s="26"/>
      <c r="C18" s="46">
        <v>44501.0</v>
      </c>
      <c r="D18" s="47">
        <f>if(today()&gt;$C18, sumif($O:$O, "Total Income",$AA:$AA), "")</f>
        <v>0</v>
      </c>
      <c r="E18" s="47">
        <f>if(today()&gt;$C18, sumif($O:$O, "Total Cost",$AA:$AA), "")</f>
        <v>0</v>
      </c>
      <c r="F18" s="48">
        <f t="shared" si="2"/>
        <v>0</v>
      </c>
      <c r="G18" s="47">
        <f t="shared" si="3"/>
        <v>0</v>
      </c>
      <c r="H18" s="47">
        <f>if(today()&gt;$C18, sumif($O:$O, "Equity Owned in Car",$AA:$AA), "")</f>
        <v>0</v>
      </c>
      <c r="I18" s="47">
        <f t="shared" si="4"/>
        <v>0</v>
      </c>
      <c r="J18" s="28"/>
      <c r="K18" s="18"/>
      <c r="L18" s="4"/>
      <c r="M18" s="4"/>
      <c r="N18" s="50"/>
      <c r="O18" s="56" t="s">
        <v>22</v>
      </c>
      <c r="P18" s="57"/>
      <c r="Q18" s="58">
        <f t="shared" ref="Q18:AB18" si="6">if(today()&gt;Q$4, sum(Q10:Q17), "")</f>
        <v>0</v>
      </c>
      <c r="R18" s="58">
        <f t="shared" si="6"/>
        <v>0</v>
      </c>
      <c r="S18" s="58">
        <f t="shared" si="6"/>
        <v>0</v>
      </c>
      <c r="T18" s="58">
        <f t="shared" si="6"/>
        <v>0</v>
      </c>
      <c r="U18" s="58">
        <f t="shared" si="6"/>
        <v>0</v>
      </c>
      <c r="V18" s="58">
        <f t="shared" si="6"/>
        <v>0</v>
      </c>
      <c r="W18" s="58">
        <f t="shared" si="6"/>
        <v>0</v>
      </c>
      <c r="X18" s="58">
        <f t="shared" si="6"/>
        <v>0</v>
      </c>
      <c r="Y18" s="58">
        <f t="shared" si="6"/>
        <v>0</v>
      </c>
      <c r="Z18" s="58">
        <f t="shared" si="6"/>
        <v>0</v>
      </c>
      <c r="AA18" s="58">
        <f t="shared" si="6"/>
        <v>0</v>
      </c>
      <c r="AB18" s="59">
        <f t="shared" si="6"/>
        <v>0</v>
      </c>
      <c r="AC18" s="34"/>
      <c r="AD18" s="34"/>
    </row>
    <row r="19">
      <c r="A19" s="25"/>
      <c r="B19" s="26"/>
      <c r="C19" s="46">
        <v>44531.0</v>
      </c>
      <c r="D19" s="47">
        <f>if(today()&gt;$C19, sumif($O:$O, "Total Income",$AB:$AB), "")</f>
        <v>0</v>
      </c>
      <c r="E19" s="47">
        <f>if(today()&gt;$C19, sumif($O:$O, "Total Cost",$AB:$AB), "")</f>
        <v>0</v>
      </c>
      <c r="F19" s="48">
        <f t="shared" si="2"/>
        <v>0</v>
      </c>
      <c r="G19" s="47">
        <f t="shared" si="3"/>
        <v>0</v>
      </c>
      <c r="H19" s="47">
        <f>if(today()&gt;$C19, sumif($O:$O, "Equity Owned in Car",$AB:$AB), "")</f>
        <v>0</v>
      </c>
      <c r="I19" s="47">
        <f t="shared" si="4"/>
        <v>0</v>
      </c>
      <c r="J19" s="28"/>
      <c r="K19" s="18"/>
      <c r="L19" s="60"/>
      <c r="M19" s="60"/>
      <c r="N19" s="61" t="s">
        <v>23</v>
      </c>
      <c r="O19" s="62" t="s">
        <v>24</v>
      </c>
      <c r="P19" s="63"/>
      <c r="Q19" s="64">
        <f t="shared" ref="Q19:AB19" si="7">if(today()&gt;Q$4, Q9-Q18, "")</f>
        <v>0</v>
      </c>
      <c r="R19" s="64">
        <f t="shared" si="7"/>
        <v>0</v>
      </c>
      <c r="S19" s="64">
        <f t="shared" si="7"/>
        <v>0</v>
      </c>
      <c r="T19" s="64">
        <f t="shared" si="7"/>
        <v>0</v>
      </c>
      <c r="U19" s="64">
        <f t="shared" si="7"/>
        <v>0</v>
      </c>
      <c r="V19" s="64">
        <f t="shared" si="7"/>
        <v>0</v>
      </c>
      <c r="W19" s="64">
        <f t="shared" si="7"/>
        <v>0</v>
      </c>
      <c r="X19" s="64">
        <f t="shared" si="7"/>
        <v>0</v>
      </c>
      <c r="Y19" s="64">
        <f t="shared" si="7"/>
        <v>0</v>
      </c>
      <c r="Z19" s="64">
        <f t="shared" si="7"/>
        <v>0</v>
      </c>
      <c r="AA19" s="64">
        <f t="shared" si="7"/>
        <v>0</v>
      </c>
      <c r="AB19" s="65">
        <f t="shared" si="7"/>
        <v>0</v>
      </c>
      <c r="AC19" s="34"/>
      <c r="AD19" s="34"/>
    </row>
    <row r="20">
      <c r="A20" s="25"/>
      <c r="B20" s="26"/>
      <c r="C20" s="36" t="s">
        <v>25</v>
      </c>
      <c r="D20" s="66">
        <f t="shared" ref="D20:F20" si="8">SUM(D8:D19)</f>
        <v>0</v>
      </c>
      <c r="E20" s="66">
        <f t="shared" si="8"/>
        <v>0</v>
      </c>
      <c r="F20" s="38">
        <f t="shared" si="8"/>
        <v>0</v>
      </c>
      <c r="G20" s="37">
        <f>G7+sum(F8:F19)</f>
        <v>0</v>
      </c>
      <c r="H20" s="66">
        <f t="shared" ref="H20:I20" si="9">if(H19="", if(H18="", if(H17="", if(H16="", if(H15="", if(H14="", if(H13="", if(H12="", if(H11="", if(H10="", if(H9="", if(H8="", 0, H8), H9), H10), H11), H12), H13), H14), H15), H16), H17), H18), H19)</f>
        <v>0</v>
      </c>
      <c r="I20" s="66">
        <f t="shared" si="9"/>
        <v>0</v>
      </c>
      <c r="J20" s="28"/>
      <c r="K20" s="18"/>
      <c r="L20" s="60"/>
      <c r="M20" s="60"/>
      <c r="N20" s="40"/>
      <c r="O20" s="67" t="s">
        <v>26</v>
      </c>
      <c r="P20" s="68"/>
      <c r="Q20" s="68">
        <f t="shared" ref="Q20:AB20" si="10">if(today()&gt;Q$4, Q19+P20, "")</f>
        <v>0</v>
      </c>
      <c r="R20" s="68">
        <f t="shared" si="10"/>
        <v>0</v>
      </c>
      <c r="S20" s="68">
        <f t="shared" si="10"/>
        <v>0</v>
      </c>
      <c r="T20" s="68">
        <f t="shared" si="10"/>
        <v>0</v>
      </c>
      <c r="U20" s="68">
        <f t="shared" si="10"/>
        <v>0</v>
      </c>
      <c r="V20" s="68">
        <f t="shared" si="10"/>
        <v>0</v>
      </c>
      <c r="W20" s="68">
        <f t="shared" si="10"/>
        <v>0</v>
      </c>
      <c r="X20" s="68">
        <f t="shared" si="10"/>
        <v>0</v>
      </c>
      <c r="Y20" s="68">
        <f t="shared" si="10"/>
        <v>0</v>
      </c>
      <c r="Z20" s="68">
        <f t="shared" si="10"/>
        <v>0</v>
      </c>
      <c r="AA20" s="68">
        <f t="shared" si="10"/>
        <v>0</v>
      </c>
      <c r="AB20" s="69">
        <f t="shared" si="10"/>
        <v>0</v>
      </c>
      <c r="AC20" s="34"/>
      <c r="AD20" s="34"/>
    </row>
    <row r="21">
      <c r="A21" s="25"/>
      <c r="B21" s="26"/>
      <c r="C21" s="60"/>
      <c r="D21" s="60"/>
      <c r="E21" s="60"/>
      <c r="F21" s="60"/>
      <c r="G21" s="60"/>
      <c r="H21" s="60"/>
      <c r="I21" s="60"/>
      <c r="J21" s="70"/>
      <c r="K21" s="18"/>
      <c r="L21" s="60"/>
      <c r="M21" s="60"/>
      <c r="N21" s="40"/>
      <c r="O21" s="71" t="s">
        <v>27</v>
      </c>
      <c r="P21" s="72"/>
      <c r="Q21" s="72">
        <f t="shared" ref="Q21:AB21" si="11">if(Q$4&lt;vlookup($O5,$C$38:$H$47,4, false), "",  if(today()&gt;Q$4,if(VLOOKUP($O5,$C$38:$H$47, 5, false)="Yes", VLOOKUP($O5,$C$38:$H$47, 6, false), VLOOKUP($O5,$C$38:$H$47, 6, false)/VLOOKUP($O5,$C$38:$H$47, 3, false)*((rounddown(Q$4-VLOOKUP($O5,$C$38:$H$47, 4, false), 1)+30)/30)), ""))</f>
        <v>0</v>
      </c>
      <c r="R21" s="72">
        <f t="shared" si="11"/>
        <v>0</v>
      </c>
      <c r="S21" s="72">
        <f t="shared" si="11"/>
        <v>0</v>
      </c>
      <c r="T21" s="72">
        <f t="shared" si="11"/>
        <v>0</v>
      </c>
      <c r="U21" s="72">
        <f t="shared" si="11"/>
        <v>0</v>
      </c>
      <c r="V21" s="72">
        <f t="shared" si="11"/>
        <v>0</v>
      </c>
      <c r="W21" s="72">
        <f t="shared" si="11"/>
        <v>0</v>
      </c>
      <c r="X21" s="72">
        <f t="shared" si="11"/>
        <v>0</v>
      </c>
      <c r="Y21" s="72">
        <f t="shared" si="11"/>
        <v>0</v>
      </c>
      <c r="Z21" s="72">
        <f t="shared" si="11"/>
        <v>0</v>
      </c>
      <c r="AA21" s="72">
        <f t="shared" si="11"/>
        <v>0</v>
      </c>
      <c r="AB21" s="73">
        <f t="shared" si="11"/>
        <v>0</v>
      </c>
      <c r="AC21" s="74"/>
      <c r="AD21" s="74"/>
    </row>
    <row r="22">
      <c r="A22" s="25"/>
      <c r="B22" s="26"/>
      <c r="C22" s="60"/>
      <c r="D22" s="70"/>
      <c r="E22" s="70"/>
      <c r="F22" s="70"/>
      <c r="G22" s="70"/>
      <c r="H22" s="70"/>
      <c r="I22" s="70"/>
      <c r="J22" s="70"/>
      <c r="K22" s="18"/>
      <c r="L22" s="70"/>
      <c r="M22" s="70"/>
      <c r="N22" s="75"/>
      <c r="O22" s="76" t="s">
        <v>8</v>
      </c>
      <c r="P22" s="77"/>
      <c r="Q22" s="78">
        <f t="shared" ref="Q22:AB22" si="12">if(Q$4&lt;vlookup($O5,$C$38:$H$47,4, false), "",if(today()&gt;Q$4,Q20+Q21, ""))</f>
        <v>0</v>
      </c>
      <c r="R22" s="78">
        <f t="shared" si="12"/>
        <v>0</v>
      </c>
      <c r="S22" s="78">
        <f t="shared" si="12"/>
        <v>0</v>
      </c>
      <c r="T22" s="78">
        <f t="shared" si="12"/>
        <v>0</v>
      </c>
      <c r="U22" s="78">
        <f t="shared" si="12"/>
        <v>0</v>
      </c>
      <c r="V22" s="78">
        <f t="shared" si="12"/>
        <v>0</v>
      </c>
      <c r="W22" s="78">
        <f t="shared" si="12"/>
        <v>0</v>
      </c>
      <c r="X22" s="78">
        <f t="shared" si="12"/>
        <v>0</v>
      </c>
      <c r="Y22" s="78">
        <f t="shared" si="12"/>
        <v>0</v>
      </c>
      <c r="Z22" s="78">
        <f t="shared" si="12"/>
        <v>0</v>
      </c>
      <c r="AA22" s="78">
        <f t="shared" si="12"/>
        <v>0</v>
      </c>
      <c r="AB22" s="79">
        <f t="shared" si="12"/>
        <v>0</v>
      </c>
      <c r="AC22" s="74"/>
      <c r="AD22" s="74"/>
    </row>
    <row r="23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1"/>
      <c r="L23" s="82"/>
      <c r="M23" s="82" t="str">
        <f>O5</f>
        <v>Car A</v>
      </c>
      <c r="N23" s="74"/>
      <c r="O23" s="83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3"/>
      <c r="AD23" s="74"/>
    </row>
    <row r="24" ht="17.25" customHeight="1">
      <c r="A24" s="25"/>
      <c r="B24" s="26"/>
      <c r="C24" s="60"/>
      <c r="D24" s="60"/>
      <c r="E24" s="60"/>
      <c r="F24" s="60"/>
      <c r="G24" s="60"/>
      <c r="H24" s="60"/>
      <c r="I24" s="60"/>
      <c r="J24" s="60"/>
      <c r="K24" s="18"/>
      <c r="L24" s="70"/>
      <c r="M24" s="70"/>
      <c r="N24" s="74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3"/>
      <c r="AD24" s="74"/>
    </row>
    <row r="25" ht="17.25" customHeight="1">
      <c r="A25" s="25"/>
      <c r="B25" s="26"/>
      <c r="C25" s="60"/>
      <c r="D25" s="60"/>
      <c r="E25" s="60"/>
      <c r="F25" s="60"/>
      <c r="G25" s="60"/>
      <c r="H25" s="60"/>
      <c r="I25" s="60"/>
      <c r="J25" s="60"/>
      <c r="K25" s="18"/>
      <c r="L25" s="70"/>
      <c r="M25" s="70"/>
      <c r="N25" s="19">
        <v>2.0</v>
      </c>
      <c r="O25" s="20" t="str">
        <f>vlookup($N25, $B$28:$C$35, 2, false)</f>
        <v>Car B</v>
      </c>
      <c r="P25" s="21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3"/>
      <c r="AC25" s="83"/>
      <c r="AD25" s="74"/>
    </row>
    <row r="26" ht="17.25" customHeight="1">
      <c r="A26" s="25"/>
      <c r="B26" s="26"/>
      <c r="C26" s="85" t="s">
        <v>28</v>
      </c>
      <c r="D26" s="86"/>
      <c r="E26" s="86"/>
      <c r="F26" s="87" t="s">
        <v>29</v>
      </c>
      <c r="G26" s="87" t="s">
        <v>30</v>
      </c>
      <c r="H26" s="88" t="s">
        <v>31</v>
      </c>
      <c r="I26" s="60"/>
      <c r="J26" s="60"/>
      <c r="K26" s="18"/>
      <c r="L26" s="70"/>
      <c r="M26" s="70"/>
      <c r="N26" s="29" t="s">
        <v>3</v>
      </c>
      <c r="O26" s="30" t="s">
        <v>9</v>
      </c>
      <c r="P26" s="31"/>
      <c r="Q26" s="32"/>
      <c r="R26" s="32"/>
      <c r="S26" s="32"/>
      <c r="T26" s="32"/>
      <c r="U26" s="32"/>
      <c r="V26" s="32"/>
      <c r="W26" s="32"/>
      <c r="X26" s="32"/>
      <c r="Y26" s="32" t="str">
        <f t="shared" ref="Y26:AB26" si="13">iferror(VLOOKUP(CONCATENATE($O25,Y$4), 'Looker Data Input'!$A:$E, 4, false), "")</f>
        <v/>
      </c>
      <c r="Z26" s="32" t="str">
        <f t="shared" si="13"/>
        <v/>
      </c>
      <c r="AA26" s="32" t="str">
        <f t="shared" si="13"/>
        <v/>
      </c>
      <c r="AB26" s="33" t="str">
        <f t="shared" si="13"/>
        <v/>
      </c>
      <c r="AC26" s="83"/>
      <c r="AD26" s="74"/>
    </row>
    <row r="27">
      <c r="A27" s="25"/>
      <c r="B27" s="26"/>
      <c r="C27" s="89"/>
      <c r="D27" s="90"/>
      <c r="E27" s="90"/>
      <c r="F27" s="91"/>
      <c r="G27" s="91"/>
      <c r="H27" s="92"/>
      <c r="I27" s="93"/>
      <c r="J27" s="60"/>
      <c r="K27" s="18"/>
      <c r="L27" s="60"/>
      <c r="M27" s="60"/>
      <c r="N27" s="40"/>
      <c r="O27" s="41" t="s">
        <v>32</v>
      </c>
      <c r="P27" s="42"/>
      <c r="Q27" s="44"/>
      <c r="R27" s="44"/>
      <c r="S27" s="43"/>
      <c r="T27" s="43"/>
      <c r="U27" s="43"/>
      <c r="V27" s="43"/>
      <c r="W27" s="44"/>
      <c r="X27" s="44"/>
      <c r="Y27" s="44"/>
      <c r="Z27" s="44"/>
      <c r="AA27" s="44"/>
      <c r="AB27" s="45"/>
      <c r="AC27" s="83"/>
      <c r="AD27" s="74"/>
    </row>
    <row r="28">
      <c r="A28" s="25"/>
      <c r="B28" s="94">
        <v>1.0</v>
      </c>
      <c r="C28" s="95" t="s">
        <v>33</v>
      </c>
      <c r="D28" s="96" t="s">
        <v>34</v>
      </c>
      <c r="E28" s="97"/>
      <c r="F28" s="97"/>
      <c r="G28" s="98"/>
      <c r="H28" s="99"/>
      <c r="I28" s="93"/>
      <c r="J28" s="60"/>
      <c r="K28" s="18"/>
      <c r="L28" s="60"/>
      <c r="M28" s="60"/>
      <c r="N28" s="40"/>
      <c r="O28" s="41" t="s">
        <v>12</v>
      </c>
      <c r="P28" s="42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83"/>
      <c r="AD28" s="74"/>
    </row>
    <row r="29">
      <c r="A29" s="25"/>
      <c r="B29" s="94">
        <v>2.0</v>
      </c>
      <c r="C29" s="95" t="s">
        <v>35</v>
      </c>
      <c r="D29" s="96" t="s">
        <v>36</v>
      </c>
      <c r="E29" s="100"/>
      <c r="F29" s="100"/>
      <c r="G29" s="101"/>
      <c r="H29" s="99"/>
      <c r="I29" s="93"/>
      <c r="J29" s="60"/>
      <c r="K29" s="18"/>
      <c r="L29" s="60"/>
      <c r="M29" s="60"/>
      <c r="N29" s="50"/>
      <c r="O29" s="51" t="s">
        <v>13</v>
      </c>
      <c r="P29" s="52"/>
      <c r="Q29" s="53">
        <f t="shared" ref="Q29:AB29" si="14">if(today()&gt;Q$4, sum(Q26:Q28), "")</f>
        <v>0</v>
      </c>
      <c r="R29" s="53">
        <f t="shared" si="14"/>
        <v>0</v>
      </c>
      <c r="S29" s="53">
        <f t="shared" si="14"/>
        <v>0</v>
      </c>
      <c r="T29" s="53">
        <f t="shared" si="14"/>
        <v>0</v>
      </c>
      <c r="U29" s="53">
        <f t="shared" si="14"/>
        <v>0</v>
      </c>
      <c r="V29" s="53">
        <f t="shared" si="14"/>
        <v>0</v>
      </c>
      <c r="W29" s="53">
        <f t="shared" si="14"/>
        <v>0</v>
      </c>
      <c r="X29" s="53">
        <f t="shared" si="14"/>
        <v>0</v>
      </c>
      <c r="Y29" s="53">
        <f t="shared" si="14"/>
        <v>0</v>
      </c>
      <c r="Z29" s="53">
        <f t="shared" si="14"/>
        <v>0</v>
      </c>
      <c r="AA29" s="53">
        <f t="shared" si="14"/>
        <v>0</v>
      </c>
      <c r="AB29" s="54">
        <f t="shared" si="14"/>
        <v>0</v>
      </c>
      <c r="AC29" s="83"/>
      <c r="AD29" s="74"/>
    </row>
    <row r="30">
      <c r="A30" s="25"/>
      <c r="B30" s="94">
        <v>3.0</v>
      </c>
      <c r="C30" s="95" t="s">
        <v>37</v>
      </c>
      <c r="D30" s="96" t="s">
        <v>38</v>
      </c>
      <c r="E30" s="100"/>
      <c r="F30" s="100"/>
      <c r="G30" s="101"/>
      <c r="H30" s="99"/>
      <c r="I30" s="93"/>
      <c r="J30" s="60"/>
      <c r="K30" s="18"/>
      <c r="L30" s="60"/>
      <c r="M30" s="60"/>
      <c r="N30" s="55" t="s">
        <v>4</v>
      </c>
      <c r="O30" s="30" t="s">
        <v>39</v>
      </c>
      <c r="P30" s="31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83"/>
      <c r="AD30" s="74"/>
    </row>
    <row r="31">
      <c r="A31" s="25"/>
      <c r="B31" s="94">
        <v>4.0</v>
      </c>
      <c r="C31" s="95" t="s">
        <v>40</v>
      </c>
      <c r="D31" s="96" t="s">
        <v>41</v>
      </c>
      <c r="E31" s="100"/>
      <c r="F31" s="100"/>
      <c r="G31" s="101"/>
      <c r="H31" s="99"/>
      <c r="I31" s="93"/>
      <c r="J31" s="60"/>
      <c r="K31" s="18"/>
      <c r="L31" s="60"/>
      <c r="M31" s="60"/>
      <c r="N31" s="40"/>
      <c r="O31" s="41" t="s">
        <v>15</v>
      </c>
      <c r="P31" s="42"/>
      <c r="Q31" s="43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83"/>
      <c r="AD31" s="74"/>
    </row>
    <row r="32">
      <c r="A32" s="25"/>
      <c r="B32" s="94">
        <v>5.0</v>
      </c>
      <c r="C32" s="95" t="s">
        <v>42</v>
      </c>
      <c r="D32" s="96" t="s">
        <v>43</v>
      </c>
      <c r="E32" s="100"/>
      <c r="F32" s="100"/>
      <c r="G32" s="101"/>
      <c r="H32" s="99"/>
      <c r="I32" s="93"/>
      <c r="J32" s="60"/>
      <c r="K32" s="18"/>
      <c r="L32" s="60"/>
      <c r="M32" s="60"/>
      <c r="N32" s="40"/>
      <c r="O32" s="41" t="s">
        <v>16</v>
      </c>
      <c r="P32" s="42"/>
      <c r="Q32" s="43"/>
      <c r="R32" s="43"/>
      <c r="S32" s="43"/>
      <c r="T32" s="44"/>
      <c r="U32" s="44"/>
      <c r="V32" s="44"/>
      <c r="W32" s="44"/>
      <c r="X32" s="44"/>
      <c r="Y32" s="44"/>
      <c r="Z32" s="44"/>
      <c r="AA32" s="44"/>
      <c r="AB32" s="45"/>
      <c r="AC32" s="83"/>
      <c r="AD32" s="74"/>
    </row>
    <row r="33">
      <c r="A33" s="25"/>
      <c r="B33" s="94">
        <v>6.0</v>
      </c>
      <c r="C33" s="95" t="s">
        <v>44</v>
      </c>
      <c r="D33" s="96" t="s">
        <v>45</v>
      </c>
      <c r="E33" s="100"/>
      <c r="F33" s="100"/>
      <c r="G33" s="101"/>
      <c r="H33" s="99"/>
      <c r="I33" s="93"/>
      <c r="J33" s="60"/>
      <c r="K33" s="18"/>
      <c r="L33" s="60"/>
      <c r="M33" s="60"/>
      <c r="N33" s="40"/>
      <c r="O33" s="41" t="s">
        <v>17</v>
      </c>
      <c r="P33" s="42"/>
      <c r="Q33" s="44"/>
      <c r="R33" s="44"/>
      <c r="S33" s="44"/>
      <c r="T33" s="43"/>
      <c r="U33" s="44"/>
      <c r="V33" s="44"/>
      <c r="W33" s="44"/>
      <c r="X33" s="44"/>
      <c r="Y33" s="44"/>
      <c r="Z33" s="44"/>
      <c r="AA33" s="44"/>
      <c r="AB33" s="45"/>
      <c r="AC33" s="83"/>
      <c r="AD33" s="74"/>
    </row>
    <row r="34">
      <c r="A34" s="25"/>
      <c r="B34" s="94">
        <v>7.0</v>
      </c>
      <c r="C34" s="95" t="s">
        <v>46</v>
      </c>
      <c r="D34" s="96" t="s">
        <v>47</v>
      </c>
      <c r="E34" s="100"/>
      <c r="F34" s="100"/>
      <c r="G34" s="101"/>
      <c r="H34" s="99"/>
      <c r="I34" s="93"/>
      <c r="J34" s="60"/>
      <c r="K34" s="18"/>
      <c r="L34" s="60"/>
      <c r="M34" s="60"/>
      <c r="N34" s="40"/>
      <c r="O34" s="41" t="s">
        <v>18</v>
      </c>
      <c r="P34" s="42"/>
      <c r="Q34" s="44"/>
      <c r="R34" s="44"/>
      <c r="S34" s="44"/>
      <c r="T34" s="43"/>
      <c r="U34" s="44"/>
      <c r="V34" s="44"/>
      <c r="W34" s="44"/>
      <c r="X34" s="44"/>
      <c r="Y34" s="44"/>
      <c r="Z34" s="44"/>
      <c r="AA34" s="44"/>
      <c r="AB34" s="45"/>
      <c r="AC34" s="83"/>
      <c r="AD34" s="74"/>
    </row>
    <row r="35">
      <c r="A35" s="25"/>
      <c r="B35" s="94">
        <v>8.0</v>
      </c>
      <c r="C35" s="102" t="s">
        <v>48</v>
      </c>
      <c r="D35" s="103" t="s">
        <v>49</v>
      </c>
      <c r="E35" s="104"/>
      <c r="F35" s="104"/>
      <c r="G35" s="105"/>
      <c r="H35" s="106"/>
      <c r="I35" s="93"/>
      <c r="J35" s="60"/>
      <c r="K35" s="18"/>
      <c r="L35" s="60"/>
      <c r="M35" s="60"/>
      <c r="N35" s="40"/>
      <c r="O35" s="41" t="s">
        <v>19</v>
      </c>
      <c r="P35" s="42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5"/>
      <c r="AC35" s="83"/>
      <c r="AD35" s="74"/>
    </row>
    <row r="36">
      <c r="A36" s="25"/>
      <c r="B36" s="26"/>
      <c r="C36" s="60"/>
      <c r="D36" s="60"/>
      <c r="E36" s="60"/>
      <c r="F36" s="60"/>
      <c r="G36" s="60"/>
      <c r="H36" s="60"/>
      <c r="I36" s="60"/>
      <c r="J36" s="60"/>
      <c r="K36" s="18"/>
      <c r="L36" s="60"/>
      <c r="M36" s="60"/>
      <c r="N36" s="40"/>
      <c r="O36" s="41" t="s">
        <v>20</v>
      </c>
      <c r="P36" s="42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83"/>
      <c r="AD36" s="74"/>
    </row>
    <row r="37" ht="17.25" customHeight="1">
      <c r="A37" s="25"/>
      <c r="B37" s="107"/>
      <c r="C37" s="107"/>
      <c r="D37" s="107"/>
      <c r="E37" s="107"/>
      <c r="F37" s="107"/>
      <c r="G37" s="107"/>
      <c r="H37" s="107"/>
      <c r="I37" s="60"/>
      <c r="J37" s="60"/>
      <c r="K37" s="18"/>
      <c r="L37" s="60"/>
      <c r="M37" s="60"/>
      <c r="N37" s="40"/>
      <c r="O37" s="41" t="s">
        <v>21</v>
      </c>
      <c r="P37" s="42"/>
      <c r="Q37" s="43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5"/>
      <c r="AC37" s="83"/>
      <c r="AD37" s="74"/>
    </row>
    <row r="38" ht="17.25" customHeight="1">
      <c r="A38" s="25"/>
      <c r="B38" s="26"/>
      <c r="C38" s="108" t="s">
        <v>50</v>
      </c>
      <c r="D38" s="109" t="s">
        <v>51</v>
      </c>
      <c r="E38" s="109" t="s">
        <v>52</v>
      </c>
      <c r="F38" s="109" t="s">
        <v>53</v>
      </c>
      <c r="G38" s="109" t="s">
        <v>54</v>
      </c>
      <c r="H38" s="110" t="s">
        <v>55</v>
      </c>
      <c r="I38" s="60"/>
      <c r="J38" s="60"/>
      <c r="K38" s="18"/>
      <c r="L38" s="60"/>
      <c r="M38" s="60"/>
      <c r="N38" s="50"/>
      <c r="O38" s="56" t="s">
        <v>22</v>
      </c>
      <c r="P38" s="57"/>
      <c r="Q38" s="58">
        <f t="shared" ref="Q38:AB38" si="15">if(today()&gt;Q$4, sum(Q30:Q37), "")</f>
        <v>0</v>
      </c>
      <c r="R38" s="58">
        <f t="shared" si="15"/>
        <v>0</v>
      </c>
      <c r="S38" s="58">
        <f t="shared" si="15"/>
        <v>0</v>
      </c>
      <c r="T38" s="58">
        <f t="shared" si="15"/>
        <v>0</v>
      </c>
      <c r="U38" s="58">
        <f t="shared" si="15"/>
        <v>0</v>
      </c>
      <c r="V38" s="58">
        <f t="shared" si="15"/>
        <v>0</v>
      </c>
      <c r="W38" s="58">
        <f t="shared" si="15"/>
        <v>0</v>
      </c>
      <c r="X38" s="58">
        <f t="shared" si="15"/>
        <v>0</v>
      </c>
      <c r="Y38" s="58">
        <f t="shared" si="15"/>
        <v>0</v>
      </c>
      <c r="Z38" s="58">
        <f t="shared" si="15"/>
        <v>0</v>
      </c>
      <c r="AA38" s="58">
        <f t="shared" si="15"/>
        <v>0</v>
      </c>
      <c r="AB38" s="59">
        <f t="shared" si="15"/>
        <v>0</v>
      </c>
      <c r="AC38" s="83"/>
      <c r="AD38" s="74"/>
    </row>
    <row r="39">
      <c r="A39" s="25"/>
      <c r="B39" s="26"/>
      <c r="C39" s="89"/>
      <c r="D39" s="111"/>
      <c r="E39" s="111"/>
      <c r="F39" s="111"/>
      <c r="G39" s="111"/>
      <c r="H39" s="92"/>
      <c r="I39" s="60"/>
      <c r="J39" s="60"/>
      <c r="K39" s="18"/>
      <c r="L39" s="60"/>
      <c r="M39" s="60"/>
      <c r="N39" s="61" t="s">
        <v>23</v>
      </c>
      <c r="O39" s="62" t="s">
        <v>24</v>
      </c>
      <c r="P39" s="63"/>
      <c r="Q39" s="64">
        <f t="shared" ref="Q39:AB39" si="16">if(today()&gt;Q$4, Q29-Q38, "")</f>
        <v>0</v>
      </c>
      <c r="R39" s="64">
        <f t="shared" si="16"/>
        <v>0</v>
      </c>
      <c r="S39" s="64">
        <f t="shared" si="16"/>
        <v>0</v>
      </c>
      <c r="T39" s="64">
        <f t="shared" si="16"/>
        <v>0</v>
      </c>
      <c r="U39" s="64">
        <f t="shared" si="16"/>
        <v>0</v>
      </c>
      <c r="V39" s="64">
        <f t="shared" si="16"/>
        <v>0</v>
      </c>
      <c r="W39" s="64">
        <f t="shared" si="16"/>
        <v>0</v>
      </c>
      <c r="X39" s="64">
        <f t="shared" si="16"/>
        <v>0</v>
      </c>
      <c r="Y39" s="64">
        <f t="shared" si="16"/>
        <v>0</v>
      </c>
      <c r="Z39" s="64">
        <f t="shared" si="16"/>
        <v>0</v>
      </c>
      <c r="AA39" s="64">
        <f t="shared" si="16"/>
        <v>0</v>
      </c>
      <c r="AB39" s="65">
        <f t="shared" si="16"/>
        <v>0</v>
      </c>
      <c r="AC39" s="83"/>
      <c r="AD39" s="74"/>
    </row>
    <row r="40">
      <c r="A40" s="25"/>
      <c r="B40" s="94">
        <v>1.0</v>
      </c>
      <c r="C40" s="112" t="str">
        <f t="shared" ref="C40:C47" si="18">C28</f>
        <v>Car A</v>
      </c>
      <c r="D40" s="113">
        <v>0.0</v>
      </c>
      <c r="E40" s="114">
        <v>36.0</v>
      </c>
      <c r="F40" s="115"/>
      <c r="G40" s="116" t="s">
        <v>56</v>
      </c>
      <c r="H40" s="117">
        <v>0.0</v>
      </c>
      <c r="I40" s="60"/>
      <c r="J40" s="60"/>
      <c r="K40" s="18"/>
      <c r="L40" s="60"/>
      <c r="M40" s="60"/>
      <c r="N40" s="40"/>
      <c r="O40" s="67" t="s">
        <v>26</v>
      </c>
      <c r="P40" s="68"/>
      <c r="Q40" s="68">
        <f t="shared" ref="Q40:AB40" si="17">if(today()&gt;Q$4, Q39+P40, "")</f>
        <v>0</v>
      </c>
      <c r="R40" s="68">
        <f t="shared" si="17"/>
        <v>0</v>
      </c>
      <c r="S40" s="68">
        <f t="shared" si="17"/>
        <v>0</v>
      </c>
      <c r="T40" s="68">
        <f t="shared" si="17"/>
        <v>0</v>
      </c>
      <c r="U40" s="68">
        <f t="shared" si="17"/>
        <v>0</v>
      </c>
      <c r="V40" s="68">
        <f t="shared" si="17"/>
        <v>0</v>
      </c>
      <c r="W40" s="68">
        <f t="shared" si="17"/>
        <v>0</v>
      </c>
      <c r="X40" s="68">
        <f t="shared" si="17"/>
        <v>0</v>
      </c>
      <c r="Y40" s="68">
        <f t="shared" si="17"/>
        <v>0</v>
      </c>
      <c r="Z40" s="68">
        <f t="shared" si="17"/>
        <v>0</v>
      </c>
      <c r="AA40" s="68">
        <f t="shared" si="17"/>
        <v>0</v>
      </c>
      <c r="AB40" s="69">
        <f t="shared" si="17"/>
        <v>0</v>
      </c>
      <c r="AC40" s="83"/>
      <c r="AD40" s="74"/>
    </row>
    <row r="41">
      <c r="A41" s="25"/>
      <c r="B41" s="94">
        <v>2.0</v>
      </c>
      <c r="C41" s="112" t="str">
        <f t="shared" si="18"/>
        <v>Car B</v>
      </c>
      <c r="D41" s="118">
        <v>0.0</v>
      </c>
      <c r="E41" s="119">
        <v>36.0</v>
      </c>
      <c r="F41" s="115"/>
      <c r="G41" s="116" t="s">
        <v>56</v>
      </c>
      <c r="H41" s="120">
        <v>0.0</v>
      </c>
      <c r="I41" s="60"/>
      <c r="J41" s="60"/>
      <c r="K41" s="18"/>
      <c r="L41" s="60"/>
      <c r="M41" s="60"/>
      <c r="N41" s="40"/>
      <c r="O41" s="71" t="s">
        <v>27</v>
      </c>
      <c r="P41" s="72"/>
      <c r="Q41" s="72">
        <f t="shared" ref="Q41:AB41" si="19">if(Q$4&lt;vlookup($O25,$C$38:$H$47,4, false), "",  if(today()&gt;Q$4,if(VLOOKUP($O25,$C$38:$H$47, 5, false)="Yes", VLOOKUP($O25,$C$38:$H$47, 6, false), VLOOKUP($O25,$C$38:$H$47, 6, false)/VLOOKUP($O25,$C$38:$H$47, 3, false)*((rounddown(Q$4-VLOOKUP($O25,$C$38:$H$47, 4, false), 1)+30)/30)), ""))</f>
        <v>0</v>
      </c>
      <c r="R41" s="72">
        <f t="shared" si="19"/>
        <v>0</v>
      </c>
      <c r="S41" s="72">
        <f t="shared" si="19"/>
        <v>0</v>
      </c>
      <c r="T41" s="72">
        <f t="shared" si="19"/>
        <v>0</v>
      </c>
      <c r="U41" s="72">
        <f t="shared" si="19"/>
        <v>0</v>
      </c>
      <c r="V41" s="72">
        <f t="shared" si="19"/>
        <v>0</v>
      </c>
      <c r="W41" s="72">
        <f t="shared" si="19"/>
        <v>0</v>
      </c>
      <c r="X41" s="72">
        <f t="shared" si="19"/>
        <v>0</v>
      </c>
      <c r="Y41" s="72">
        <f t="shared" si="19"/>
        <v>0</v>
      </c>
      <c r="Z41" s="72">
        <f t="shared" si="19"/>
        <v>0</v>
      </c>
      <c r="AA41" s="72">
        <f t="shared" si="19"/>
        <v>0</v>
      </c>
      <c r="AB41" s="73">
        <f t="shared" si="19"/>
        <v>0</v>
      </c>
      <c r="AC41" s="83"/>
      <c r="AD41" s="74"/>
    </row>
    <row r="42">
      <c r="A42" s="25"/>
      <c r="B42" s="94">
        <v>3.0</v>
      </c>
      <c r="C42" s="112" t="str">
        <f t="shared" si="18"/>
        <v>Car C</v>
      </c>
      <c r="D42" s="118">
        <v>0.0</v>
      </c>
      <c r="E42" s="119">
        <v>36.0</v>
      </c>
      <c r="F42" s="115"/>
      <c r="G42" s="116" t="s">
        <v>56</v>
      </c>
      <c r="H42" s="120">
        <v>0.0</v>
      </c>
      <c r="I42" s="60"/>
      <c r="J42" s="60"/>
      <c r="K42" s="18"/>
      <c r="L42" s="60"/>
      <c r="M42" s="60"/>
      <c r="N42" s="75"/>
      <c r="O42" s="76" t="s">
        <v>8</v>
      </c>
      <c r="P42" s="77"/>
      <c r="Q42" s="78">
        <f t="shared" ref="Q42:AB42" si="20">if(Q$4&lt;vlookup($O25,$C$38:$H$47,4, false), "",if(today()&gt;Q$4,Q40+Q41, ""))</f>
        <v>0</v>
      </c>
      <c r="R42" s="78">
        <f t="shared" si="20"/>
        <v>0</v>
      </c>
      <c r="S42" s="78">
        <f t="shared" si="20"/>
        <v>0</v>
      </c>
      <c r="T42" s="78">
        <f t="shared" si="20"/>
        <v>0</v>
      </c>
      <c r="U42" s="78">
        <f t="shared" si="20"/>
        <v>0</v>
      </c>
      <c r="V42" s="78">
        <f t="shared" si="20"/>
        <v>0</v>
      </c>
      <c r="W42" s="78">
        <f t="shared" si="20"/>
        <v>0</v>
      </c>
      <c r="X42" s="78">
        <f t="shared" si="20"/>
        <v>0</v>
      </c>
      <c r="Y42" s="78">
        <f t="shared" si="20"/>
        <v>0</v>
      </c>
      <c r="Z42" s="78">
        <f t="shared" si="20"/>
        <v>0</v>
      </c>
      <c r="AA42" s="78">
        <f t="shared" si="20"/>
        <v>0</v>
      </c>
      <c r="AB42" s="79">
        <f t="shared" si="20"/>
        <v>0</v>
      </c>
      <c r="AC42" s="83"/>
      <c r="AD42" s="74"/>
    </row>
    <row r="43">
      <c r="A43" s="25"/>
      <c r="B43" s="94">
        <v>4.0</v>
      </c>
      <c r="C43" s="112" t="str">
        <f t="shared" si="18"/>
        <v>Car D</v>
      </c>
      <c r="D43" s="118">
        <v>0.0</v>
      </c>
      <c r="E43" s="119">
        <v>36.0</v>
      </c>
      <c r="F43" s="115"/>
      <c r="G43" s="116" t="s">
        <v>56</v>
      </c>
      <c r="H43" s="120">
        <v>0.0</v>
      </c>
      <c r="I43" s="60"/>
      <c r="J43" s="60"/>
      <c r="K43" s="18"/>
      <c r="L43" s="60"/>
      <c r="M43" s="60"/>
      <c r="N43" s="34"/>
      <c r="O43" s="83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3"/>
      <c r="AD43" s="74"/>
    </row>
    <row r="44">
      <c r="A44" s="25"/>
      <c r="B44" s="94">
        <v>5.0</v>
      </c>
      <c r="C44" s="112" t="str">
        <f t="shared" si="18"/>
        <v>Car E</v>
      </c>
      <c r="D44" s="47">
        <v>0.0</v>
      </c>
      <c r="E44" s="119">
        <v>36.0</v>
      </c>
      <c r="F44" s="115"/>
      <c r="G44" s="116" t="s">
        <v>56</v>
      </c>
      <c r="H44" s="120">
        <v>0.0</v>
      </c>
      <c r="I44" s="60"/>
      <c r="J44" s="60"/>
      <c r="K44" s="18"/>
      <c r="L44" s="82"/>
      <c r="M44" s="82" t="str">
        <f>O25</f>
        <v>Car B</v>
      </c>
      <c r="N44" s="34"/>
      <c r="O44" s="83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3"/>
      <c r="AD44" s="74"/>
    </row>
    <row r="45">
      <c r="A45" s="25"/>
      <c r="B45" s="94">
        <v>6.0</v>
      </c>
      <c r="C45" s="112" t="str">
        <f t="shared" si="18"/>
        <v>Car F</v>
      </c>
      <c r="D45" s="43">
        <v>0.0</v>
      </c>
      <c r="E45" s="119">
        <v>36.0</v>
      </c>
      <c r="F45" s="101"/>
      <c r="G45" s="116" t="s">
        <v>56</v>
      </c>
      <c r="H45" s="121">
        <v>0.0</v>
      </c>
      <c r="I45" s="60"/>
      <c r="J45" s="60"/>
      <c r="K45" s="18"/>
      <c r="L45" s="60"/>
      <c r="M45" s="60"/>
      <c r="N45" s="19">
        <v>3.0</v>
      </c>
      <c r="O45" s="20" t="str">
        <f>vlookup($N45, $B$28:$C$35, 2, false)</f>
        <v>Car C</v>
      </c>
      <c r="P45" s="21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3"/>
      <c r="AC45" s="83"/>
      <c r="AD45" s="74"/>
    </row>
    <row r="46">
      <c r="A46" s="25"/>
      <c r="B46" s="94">
        <v>7.0</v>
      </c>
      <c r="C46" s="112" t="str">
        <f t="shared" si="18"/>
        <v>Car G</v>
      </c>
      <c r="D46" s="43">
        <v>0.0</v>
      </c>
      <c r="E46" s="119">
        <v>36.0</v>
      </c>
      <c r="F46" s="101"/>
      <c r="G46" s="116" t="s">
        <v>56</v>
      </c>
      <c r="H46" s="121">
        <v>0.0</v>
      </c>
      <c r="I46" s="60"/>
      <c r="J46" s="60"/>
      <c r="K46" s="18"/>
      <c r="L46" s="60"/>
      <c r="M46" s="60"/>
      <c r="N46" s="29" t="s">
        <v>3</v>
      </c>
      <c r="O46" s="30" t="s">
        <v>9</v>
      </c>
      <c r="P46" s="31"/>
      <c r="Q46" s="32" t="str">
        <f t="shared" ref="Q46:AB46" si="21">iferror(VLOOKUP(CONCATENATE($O45,Q$4), 'Looker Data Input'!$A:$E, 4, false), "")</f>
        <v/>
      </c>
      <c r="R46" s="32" t="str">
        <f t="shared" si="21"/>
        <v/>
      </c>
      <c r="S46" s="32" t="str">
        <f t="shared" si="21"/>
        <v/>
      </c>
      <c r="T46" s="32" t="str">
        <f t="shared" si="21"/>
        <v/>
      </c>
      <c r="U46" s="32" t="str">
        <f t="shared" si="21"/>
        <v/>
      </c>
      <c r="V46" s="32" t="str">
        <f t="shared" si="21"/>
        <v/>
      </c>
      <c r="W46" s="32" t="str">
        <f t="shared" si="21"/>
        <v/>
      </c>
      <c r="X46" s="32" t="str">
        <f t="shared" si="21"/>
        <v/>
      </c>
      <c r="Y46" s="32" t="str">
        <f t="shared" si="21"/>
        <v/>
      </c>
      <c r="Z46" s="32" t="str">
        <f t="shared" si="21"/>
        <v/>
      </c>
      <c r="AA46" s="32" t="str">
        <f t="shared" si="21"/>
        <v/>
      </c>
      <c r="AB46" s="33" t="str">
        <f t="shared" si="21"/>
        <v/>
      </c>
      <c r="AC46" s="83"/>
      <c r="AD46" s="74"/>
    </row>
    <row r="47">
      <c r="A47" s="25"/>
      <c r="B47" s="94">
        <v>8.0</v>
      </c>
      <c r="C47" s="122" t="str">
        <f t="shared" si="18"/>
        <v>Car H</v>
      </c>
      <c r="D47" s="123">
        <v>0.0</v>
      </c>
      <c r="E47" s="124">
        <v>36.0</v>
      </c>
      <c r="F47" s="105"/>
      <c r="G47" s="125" t="s">
        <v>56</v>
      </c>
      <c r="H47" s="126">
        <v>0.0</v>
      </c>
      <c r="I47" s="60"/>
      <c r="J47" s="60"/>
      <c r="K47" s="18"/>
      <c r="L47" s="60"/>
      <c r="M47" s="60"/>
      <c r="N47" s="40"/>
      <c r="O47" s="41" t="s">
        <v>11</v>
      </c>
      <c r="P47" s="42"/>
      <c r="Q47" s="43"/>
      <c r="R47" s="43"/>
      <c r="S47" s="43"/>
      <c r="T47" s="43"/>
      <c r="U47" s="43"/>
      <c r="V47" s="43"/>
      <c r="W47" s="44"/>
      <c r="X47" s="44"/>
      <c r="Y47" s="44"/>
      <c r="Z47" s="44"/>
      <c r="AA47" s="44"/>
      <c r="AB47" s="45"/>
      <c r="AC47" s="83"/>
      <c r="AD47" s="74"/>
    </row>
    <row r="48">
      <c r="A48" s="25"/>
      <c r="B48" s="107"/>
      <c r="C48" s="107"/>
      <c r="D48" s="107"/>
      <c r="E48" s="107"/>
      <c r="F48" s="107"/>
      <c r="G48" s="107"/>
      <c r="H48" s="107"/>
      <c r="I48" s="60"/>
      <c r="J48" s="60"/>
      <c r="K48" s="18"/>
      <c r="L48" s="60"/>
      <c r="M48" s="60"/>
      <c r="N48" s="40"/>
      <c r="O48" s="41" t="s">
        <v>12</v>
      </c>
      <c r="P48" s="42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5"/>
      <c r="AC48" s="83"/>
      <c r="AD48" s="74"/>
    </row>
    <row r="49">
      <c r="A49" s="25"/>
      <c r="I49" s="60"/>
      <c r="J49" s="60"/>
      <c r="K49" s="18"/>
      <c r="L49" s="60"/>
      <c r="M49" s="60"/>
      <c r="N49" s="50"/>
      <c r="O49" s="51" t="s">
        <v>13</v>
      </c>
      <c r="P49" s="52"/>
      <c r="Q49" s="53">
        <f t="shared" ref="Q49:AB49" si="22">if(today()&gt;Q$4, sum(Q46:Q48), "")</f>
        <v>0</v>
      </c>
      <c r="R49" s="53">
        <f t="shared" si="22"/>
        <v>0</v>
      </c>
      <c r="S49" s="53">
        <f t="shared" si="22"/>
        <v>0</v>
      </c>
      <c r="T49" s="53">
        <f t="shared" si="22"/>
        <v>0</v>
      </c>
      <c r="U49" s="53">
        <f t="shared" si="22"/>
        <v>0</v>
      </c>
      <c r="V49" s="53">
        <f t="shared" si="22"/>
        <v>0</v>
      </c>
      <c r="W49" s="53">
        <f t="shared" si="22"/>
        <v>0</v>
      </c>
      <c r="X49" s="53">
        <f t="shared" si="22"/>
        <v>0</v>
      </c>
      <c r="Y49" s="53">
        <f t="shared" si="22"/>
        <v>0</v>
      </c>
      <c r="Z49" s="53">
        <f t="shared" si="22"/>
        <v>0</v>
      </c>
      <c r="AA49" s="53">
        <f t="shared" si="22"/>
        <v>0</v>
      </c>
      <c r="AB49" s="54">
        <f t="shared" si="22"/>
        <v>0</v>
      </c>
      <c r="AC49" s="83"/>
      <c r="AD49" s="74"/>
    </row>
    <row r="50">
      <c r="A50" s="25"/>
      <c r="I50" s="60"/>
      <c r="J50" s="60"/>
      <c r="K50" s="18"/>
      <c r="L50" s="60"/>
      <c r="M50" s="60"/>
      <c r="N50" s="55" t="s">
        <v>4</v>
      </c>
      <c r="O50" s="30" t="s">
        <v>57</v>
      </c>
      <c r="P50" s="31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3"/>
      <c r="AC50" s="83"/>
      <c r="AD50" s="74"/>
    </row>
    <row r="51">
      <c r="A51" s="25"/>
      <c r="I51" s="60"/>
      <c r="J51" s="60"/>
      <c r="K51" s="18"/>
      <c r="L51" s="60"/>
      <c r="M51" s="60"/>
      <c r="N51" s="40"/>
      <c r="O51" s="41" t="s">
        <v>15</v>
      </c>
      <c r="P51" s="42"/>
      <c r="Q51" s="43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5"/>
      <c r="AC51" s="83"/>
      <c r="AD51" s="74"/>
    </row>
    <row r="52">
      <c r="A52" s="25"/>
      <c r="I52" s="60"/>
      <c r="J52" s="60"/>
      <c r="K52" s="18"/>
      <c r="L52" s="60"/>
      <c r="M52" s="60"/>
      <c r="N52" s="40"/>
      <c r="O52" s="41" t="s">
        <v>16</v>
      </c>
      <c r="P52" s="42"/>
      <c r="Q52" s="43"/>
      <c r="R52" s="43"/>
      <c r="S52" s="43"/>
      <c r="T52" s="44"/>
      <c r="U52" s="44"/>
      <c r="V52" s="44"/>
      <c r="W52" s="44"/>
      <c r="X52" s="44"/>
      <c r="Y52" s="44"/>
      <c r="Z52" s="44"/>
      <c r="AA52" s="44"/>
      <c r="AB52" s="45"/>
      <c r="AC52" s="83"/>
      <c r="AD52" s="74"/>
    </row>
    <row r="53">
      <c r="A53" s="25"/>
      <c r="I53" s="60"/>
      <c r="J53" s="60"/>
      <c r="K53" s="18"/>
      <c r="L53" s="60"/>
      <c r="M53" s="60"/>
      <c r="N53" s="40"/>
      <c r="O53" s="41" t="s">
        <v>17</v>
      </c>
      <c r="P53" s="42"/>
      <c r="Q53" s="44"/>
      <c r="R53" s="44"/>
      <c r="S53" s="44"/>
      <c r="T53" s="43"/>
      <c r="U53" s="44"/>
      <c r="V53" s="44"/>
      <c r="W53" s="44"/>
      <c r="X53" s="44"/>
      <c r="Y53" s="44"/>
      <c r="Z53" s="44"/>
      <c r="AA53" s="44"/>
      <c r="AB53" s="45"/>
      <c r="AC53" s="83"/>
      <c r="AD53" s="74"/>
    </row>
    <row r="54">
      <c r="A54" s="25"/>
      <c r="I54" s="60"/>
      <c r="J54" s="60"/>
      <c r="K54" s="18"/>
      <c r="L54" s="60"/>
      <c r="M54" s="60"/>
      <c r="N54" s="40"/>
      <c r="O54" s="41" t="s">
        <v>18</v>
      </c>
      <c r="P54" s="42"/>
      <c r="Q54" s="44"/>
      <c r="R54" s="44"/>
      <c r="S54" s="44"/>
      <c r="T54" s="43"/>
      <c r="U54" s="44"/>
      <c r="V54" s="44"/>
      <c r="W54" s="44"/>
      <c r="X54" s="44"/>
      <c r="Y54" s="44"/>
      <c r="Z54" s="44"/>
      <c r="AA54" s="44"/>
      <c r="AB54" s="45"/>
      <c r="AC54" s="83"/>
      <c r="AD54" s="74"/>
    </row>
    <row r="55">
      <c r="A55" s="25"/>
      <c r="I55" s="60"/>
      <c r="J55" s="60"/>
      <c r="K55" s="18"/>
      <c r="L55" s="60"/>
      <c r="M55" s="60"/>
      <c r="N55" s="40"/>
      <c r="O55" s="41" t="s">
        <v>19</v>
      </c>
      <c r="P55" s="42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5"/>
      <c r="AC55" s="83"/>
      <c r="AD55" s="74"/>
    </row>
    <row r="56">
      <c r="A56" s="25"/>
      <c r="I56" s="60"/>
      <c r="J56" s="60"/>
      <c r="K56" s="18"/>
      <c r="L56" s="60"/>
      <c r="M56" s="60"/>
      <c r="N56" s="40"/>
      <c r="O56" s="41" t="s">
        <v>20</v>
      </c>
      <c r="P56" s="42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83"/>
      <c r="AD56" s="74"/>
    </row>
    <row r="57">
      <c r="A57" s="25"/>
      <c r="I57" s="60"/>
      <c r="J57" s="60"/>
      <c r="K57" s="18"/>
      <c r="L57" s="60"/>
      <c r="M57" s="60"/>
      <c r="N57" s="40"/>
      <c r="O57" s="41" t="s">
        <v>21</v>
      </c>
      <c r="P57" s="42"/>
      <c r="Q57" s="43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5"/>
      <c r="AC57" s="83"/>
      <c r="AD57" s="74"/>
    </row>
    <row r="58">
      <c r="A58" s="25"/>
      <c r="I58" s="60"/>
      <c r="J58" s="60"/>
      <c r="K58" s="18"/>
      <c r="L58" s="60"/>
      <c r="M58" s="60"/>
      <c r="N58" s="50"/>
      <c r="O58" s="56" t="s">
        <v>22</v>
      </c>
      <c r="P58" s="57"/>
      <c r="Q58" s="58">
        <f t="shared" ref="Q58:AB58" si="23">if(today()&gt;Q$4, sum(Q50:Q57), "")</f>
        <v>0</v>
      </c>
      <c r="R58" s="58">
        <f t="shared" si="23"/>
        <v>0</v>
      </c>
      <c r="S58" s="58">
        <f t="shared" si="23"/>
        <v>0</v>
      </c>
      <c r="T58" s="58">
        <f t="shared" si="23"/>
        <v>0</v>
      </c>
      <c r="U58" s="58">
        <f t="shared" si="23"/>
        <v>0</v>
      </c>
      <c r="V58" s="58">
        <f t="shared" si="23"/>
        <v>0</v>
      </c>
      <c r="W58" s="58">
        <f t="shared" si="23"/>
        <v>0</v>
      </c>
      <c r="X58" s="58">
        <f t="shared" si="23"/>
        <v>0</v>
      </c>
      <c r="Y58" s="58">
        <f t="shared" si="23"/>
        <v>0</v>
      </c>
      <c r="Z58" s="58">
        <f t="shared" si="23"/>
        <v>0</v>
      </c>
      <c r="AA58" s="58">
        <f t="shared" si="23"/>
        <v>0</v>
      </c>
      <c r="AB58" s="59">
        <f t="shared" si="23"/>
        <v>0</v>
      </c>
      <c r="AC58" s="83"/>
      <c r="AD58" s="74"/>
    </row>
    <row r="59">
      <c r="A59" s="25"/>
      <c r="I59" s="60"/>
      <c r="J59" s="60"/>
      <c r="K59" s="18"/>
      <c r="L59" s="60"/>
      <c r="M59" s="60"/>
      <c r="N59" s="61" t="s">
        <v>23</v>
      </c>
      <c r="O59" s="62" t="s">
        <v>24</v>
      </c>
      <c r="P59" s="63"/>
      <c r="Q59" s="64">
        <f t="shared" ref="Q59:AB59" si="24">if(today()&gt;Q$4, Q49-Q58, "")</f>
        <v>0</v>
      </c>
      <c r="R59" s="64">
        <f t="shared" si="24"/>
        <v>0</v>
      </c>
      <c r="S59" s="64">
        <f t="shared" si="24"/>
        <v>0</v>
      </c>
      <c r="T59" s="64">
        <f t="shared" si="24"/>
        <v>0</v>
      </c>
      <c r="U59" s="64">
        <f t="shared" si="24"/>
        <v>0</v>
      </c>
      <c r="V59" s="64">
        <f t="shared" si="24"/>
        <v>0</v>
      </c>
      <c r="W59" s="64">
        <f t="shared" si="24"/>
        <v>0</v>
      </c>
      <c r="X59" s="64">
        <f t="shared" si="24"/>
        <v>0</v>
      </c>
      <c r="Y59" s="64">
        <f t="shared" si="24"/>
        <v>0</v>
      </c>
      <c r="Z59" s="64">
        <f t="shared" si="24"/>
        <v>0</v>
      </c>
      <c r="AA59" s="64">
        <f t="shared" si="24"/>
        <v>0</v>
      </c>
      <c r="AB59" s="65">
        <f t="shared" si="24"/>
        <v>0</v>
      </c>
      <c r="AC59" s="83"/>
      <c r="AD59" s="74"/>
    </row>
    <row r="60">
      <c r="A60" s="25"/>
      <c r="B60" s="26"/>
      <c r="C60" s="60"/>
      <c r="D60" s="60"/>
      <c r="E60" s="60"/>
      <c r="F60" s="60"/>
      <c r="G60" s="60"/>
      <c r="H60" s="60"/>
      <c r="I60" s="60"/>
      <c r="J60" s="60"/>
      <c r="K60" s="18"/>
      <c r="L60" s="60"/>
      <c r="M60" s="60"/>
      <c r="N60" s="40"/>
      <c r="O60" s="67" t="s">
        <v>26</v>
      </c>
      <c r="P60" s="68"/>
      <c r="Q60" s="68">
        <f t="shared" ref="Q60:AB60" si="25">if(today()&gt;Q$4, Q59+P60, "")</f>
        <v>0</v>
      </c>
      <c r="R60" s="68">
        <f t="shared" si="25"/>
        <v>0</v>
      </c>
      <c r="S60" s="68">
        <f t="shared" si="25"/>
        <v>0</v>
      </c>
      <c r="T60" s="68">
        <f t="shared" si="25"/>
        <v>0</v>
      </c>
      <c r="U60" s="68">
        <f t="shared" si="25"/>
        <v>0</v>
      </c>
      <c r="V60" s="68">
        <f t="shared" si="25"/>
        <v>0</v>
      </c>
      <c r="W60" s="68">
        <f t="shared" si="25"/>
        <v>0</v>
      </c>
      <c r="X60" s="68">
        <f t="shared" si="25"/>
        <v>0</v>
      </c>
      <c r="Y60" s="68">
        <f t="shared" si="25"/>
        <v>0</v>
      </c>
      <c r="Z60" s="68">
        <f t="shared" si="25"/>
        <v>0</v>
      </c>
      <c r="AA60" s="68">
        <f t="shared" si="25"/>
        <v>0</v>
      </c>
      <c r="AB60" s="69">
        <f t="shared" si="25"/>
        <v>0</v>
      </c>
      <c r="AC60" s="83"/>
      <c r="AD60" s="74"/>
    </row>
    <row r="61">
      <c r="A61" s="25"/>
      <c r="B61" s="26"/>
      <c r="C61" s="60"/>
      <c r="D61" s="60"/>
      <c r="E61" s="60"/>
      <c r="F61" s="60"/>
      <c r="G61" s="60"/>
      <c r="H61" s="60"/>
      <c r="I61" s="60"/>
      <c r="J61" s="60"/>
      <c r="K61" s="18"/>
      <c r="L61" s="60"/>
      <c r="M61" s="60"/>
      <c r="N61" s="40"/>
      <c r="O61" s="71" t="s">
        <v>27</v>
      </c>
      <c r="P61" s="72"/>
      <c r="Q61" s="72">
        <f t="shared" ref="Q61:AB61" si="26">if(Q$4&lt;vlookup($O45,$C$38:$H$47,4, false), "",  if(today()&gt;Q$4,if(VLOOKUP($O45,$C$38:$H$47, 5, false)="Yes", VLOOKUP($O45,$C$38:$H$47, 6, false), VLOOKUP($O45,$C$38:$H$47, 6, false)/VLOOKUP($O45,$C$38:$H$47, 3, false)*((rounddown(Q$4-VLOOKUP($O45,$C$38:$H$47, 4, false), 1)+30)/30)), ""))</f>
        <v>0</v>
      </c>
      <c r="R61" s="72">
        <f t="shared" si="26"/>
        <v>0</v>
      </c>
      <c r="S61" s="72">
        <f t="shared" si="26"/>
        <v>0</v>
      </c>
      <c r="T61" s="72">
        <f t="shared" si="26"/>
        <v>0</v>
      </c>
      <c r="U61" s="72">
        <f t="shared" si="26"/>
        <v>0</v>
      </c>
      <c r="V61" s="72">
        <f t="shared" si="26"/>
        <v>0</v>
      </c>
      <c r="W61" s="72">
        <f t="shared" si="26"/>
        <v>0</v>
      </c>
      <c r="X61" s="72">
        <f t="shared" si="26"/>
        <v>0</v>
      </c>
      <c r="Y61" s="72">
        <f t="shared" si="26"/>
        <v>0</v>
      </c>
      <c r="Z61" s="72">
        <f t="shared" si="26"/>
        <v>0</v>
      </c>
      <c r="AA61" s="72">
        <f t="shared" si="26"/>
        <v>0</v>
      </c>
      <c r="AB61" s="73">
        <f t="shared" si="26"/>
        <v>0</v>
      </c>
      <c r="AC61" s="83"/>
      <c r="AD61" s="74"/>
    </row>
    <row r="62">
      <c r="A62" s="25"/>
      <c r="B62" s="26"/>
      <c r="C62" s="60"/>
      <c r="D62" s="60"/>
      <c r="E62" s="60"/>
      <c r="F62" s="60"/>
      <c r="G62" s="60"/>
      <c r="H62" s="60"/>
      <c r="I62" s="60"/>
      <c r="J62" s="60"/>
      <c r="K62" s="18"/>
      <c r="L62" s="60"/>
      <c r="M62" s="60"/>
      <c r="N62" s="75"/>
      <c r="O62" s="76" t="s">
        <v>8</v>
      </c>
      <c r="P62" s="78"/>
      <c r="Q62" s="78">
        <f t="shared" ref="Q62:AB62" si="27">if(Q$4&lt;vlookup($O45,$C$38:$H$47,4, false), "",if(today()&gt;Q$4,Q60+Q61, ""))</f>
        <v>0</v>
      </c>
      <c r="R62" s="78">
        <f t="shared" si="27"/>
        <v>0</v>
      </c>
      <c r="S62" s="78">
        <f t="shared" si="27"/>
        <v>0</v>
      </c>
      <c r="T62" s="78">
        <f t="shared" si="27"/>
        <v>0</v>
      </c>
      <c r="U62" s="78">
        <f t="shared" si="27"/>
        <v>0</v>
      </c>
      <c r="V62" s="78">
        <f t="shared" si="27"/>
        <v>0</v>
      </c>
      <c r="W62" s="78">
        <f t="shared" si="27"/>
        <v>0</v>
      </c>
      <c r="X62" s="78">
        <f t="shared" si="27"/>
        <v>0</v>
      </c>
      <c r="Y62" s="78">
        <f t="shared" si="27"/>
        <v>0</v>
      </c>
      <c r="Z62" s="78">
        <f t="shared" si="27"/>
        <v>0</v>
      </c>
      <c r="AA62" s="78">
        <f t="shared" si="27"/>
        <v>0</v>
      </c>
      <c r="AB62" s="79">
        <f t="shared" si="27"/>
        <v>0</v>
      </c>
      <c r="AC62" s="83"/>
      <c r="AD62" s="74"/>
    </row>
    <row r="63">
      <c r="A63" s="25"/>
      <c r="B63" s="26"/>
      <c r="C63" s="60"/>
      <c r="D63" s="60"/>
      <c r="E63" s="60"/>
      <c r="F63" s="60"/>
      <c r="G63" s="60"/>
      <c r="H63" s="60"/>
      <c r="I63" s="60"/>
      <c r="J63" s="60"/>
      <c r="K63" s="18"/>
      <c r="L63" s="60"/>
      <c r="M63" s="60"/>
      <c r="N63" s="34"/>
      <c r="O63" s="83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3"/>
      <c r="AD63" s="74"/>
    </row>
    <row r="64">
      <c r="A64" s="25"/>
      <c r="B64" s="26"/>
      <c r="C64" s="60"/>
      <c r="D64" s="60"/>
      <c r="E64" s="60"/>
      <c r="F64" s="60"/>
      <c r="G64" s="60"/>
      <c r="H64" s="60"/>
      <c r="I64" s="60"/>
      <c r="J64" s="60"/>
      <c r="K64" s="18"/>
      <c r="L64" s="60"/>
      <c r="M64" s="60"/>
      <c r="N64" s="34"/>
      <c r="O64" s="83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3"/>
      <c r="AD64" s="74"/>
    </row>
    <row r="65">
      <c r="A65" s="25"/>
      <c r="B65" s="26"/>
      <c r="C65" s="60"/>
      <c r="D65" s="60"/>
      <c r="E65" s="60"/>
      <c r="F65" s="60"/>
      <c r="G65" s="60"/>
      <c r="H65" s="60"/>
      <c r="I65" s="60"/>
      <c r="J65" s="60"/>
      <c r="K65" s="18"/>
      <c r="L65" s="82"/>
      <c r="M65" s="82" t="str">
        <f>O45</f>
        <v>Car C</v>
      </c>
      <c r="N65" s="19">
        <v>4.0</v>
      </c>
      <c r="O65" s="20" t="str">
        <f>vlookup($N65, $B$28:$C$35, 2, false)</f>
        <v>Car D</v>
      </c>
      <c r="P65" s="21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3"/>
      <c r="AC65" s="83"/>
      <c r="AD65" s="74"/>
    </row>
    <row r="66">
      <c r="A66" s="25"/>
      <c r="B66" s="26"/>
      <c r="C66" s="60"/>
      <c r="D66" s="60"/>
      <c r="E66" s="60"/>
      <c r="F66" s="60"/>
      <c r="G66" s="60"/>
      <c r="H66" s="60"/>
      <c r="I66" s="60"/>
      <c r="J66" s="60"/>
      <c r="K66" s="18"/>
      <c r="L66" s="60"/>
      <c r="M66" s="60"/>
      <c r="N66" s="29" t="s">
        <v>3</v>
      </c>
      <c r="O66" s="30" t="s">
        <v>9</v>
      </c>
      <c r="P66" s="31"/>
      <c r="Q66" s="32"/>
      <c r="R66" s="32"/>
      <c r="S66" s="32"/>
      <c r="T66" s="32"/>
      <c r="U66" s="32"/>
      <c r="V66" s="32"/>
      <c r="W66" s="32"/>
      <c r="X66" s="32"/>
      <c r="Y66" s="32" t="str">
        <f t="shared" ref="Y66:AB66" si="28">iferror(VLOOKUP(CONCATENATE($O65,Y$4), 'Looker Data Input'!$A:$E, 4, false), "")</f>
        <v/>
      </c>
      <c r="Z66" s="32" t="str">
        <f t="shared" si="28"/>
        <v/>
      </c>
      <c r="AA66" s="32" t="str">
        <f t="shared" si="28"/>
        <v/>
      </c>
      <c r="AB66" s="33" t="str">
        <f t="shared" si="28"/>
        <v/>
      </c>
      <c r="AC66" s="83"/>
      <c r="AD66" s="74"/>
    </row>
    <row r="67">
      <c r="A67" s="25"/>
      <c r="B67" s="26"/>
      <c r="C67" s="60"/>
      <c r="D67" s="60"/>
      <c r="E67" s="60"/>
      <c r="F67" s="60"/>
      <c r="G67" s="60"/>
      <c r="H67" s="60"/>
      <c r="I67" s="60"/>
      <c r="J67" s="60"/>
      <c r="K67" s="18"/>
      <c r="L67" s="60"/>
      <c r="M67" s="60"/>
      <c r="N67" s="40"/>
      <c r="O67" s="41" t="s">
        <v>11</v>
      </c>
      <c r="P67" s="42"/>
      <c r="Q67" s="43"/>
      <c r="R67" s="43"/>
      <c r="S67" s="43"/>
      <c r="T67" s="43"/>
      <c r="U67" s="43"/>
      <c r="V67" s="43"/>
      <c r="W67" s="44"/>
      <c r="X67" s="44"/>
      <c r="Y67" s="44"/>
      <c r="Z67" s="44"/>
      <c r="AA67" s="44"/>
      <c r="AB67" s="45"/>
      <c r="AC67" s="83"/>
      <c r="AD67" s="74"/>
    </row>
    <row r="68">
      <c r="A68" s="25"/>
      <c r="B68" s="26"/>
      <c r="C68" s="60"/>
      <c r="D68" s="60"/>
      <c r="E68" s="60"/>
      <c r="F68" s="60"/>
      <c r="G68" s="60"/>
      <c r="H68" s="60"/>
      <c r="I68" s="60"/>
      <c r="J68" s="60"/>
      <c r="K68" s="18"/>
      <c r="L68" s="60"/>
      <c r="M68" s="60"/>
      <c r="N68" s="40"/>
      <c r="O68" s="41" t="s">
        <v>12</v>
      </c>
      <c r="P68" s="42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5"/>
      <c r="AC68" s="83"/>
      <c r="AD68" s="74"/>
    </row>
    <row r="69">
      <c r="A69" s="25"/>
      <c r="B69" s="26"/>
      <c r="C69" s="60"/>
      <c r="D69" s="60"/>
      <c r="E69" s="60"/>
      <c r="F69" s="60"/>
      <c r="G69" s="60"/>
      <c r="H69" s="60"/>
      <c r="I69" s="60"/>
      <c r="J69" s="60"/>
      <c r="K69" s="18"/>
      <c r="L69" s="60"/>
      <c r="M69" s="60"/>
      <c r="N69" s="50"/>
      <c r="O69" s="51" t="s">
        <v>13</v>
      </c>
      <c r="P69" s="52"/>
      <c r="Q69" s="53">
        <f t="shared" ref="Q69:AB69" si="29">if(today()&gt;Q$4, sum(Q66:Q68), "")</f>
        <v>0</v>
      </c>
      <c r="R69" s="53">
        <f t="shared" si="29"/>
        <v>0</v>
      </c>
      <c r="S69" s="53">
        <f t="shared" si="29"/>
        <v>0</v>
      </c>
      <c r="T69" s="53">
        <f t="shared" si="29"/>
        <v>0</v>
      </c>
      <c r="U69" s="53">
        <f t="shared" si="29"/>
        <v>0</v>
      </c>
      <c r="V69" s="53">
        <f t="shared" si="29"/>
        <v>0</v>
      </c>
      <c r="W69" s="53">
        <f t="shared" si="29"/>
        <v>0</v>
      </c>
      <c r="X69" s="53">
        <f t="shared" si="29"/>
        <v>0</v>
      </c>
      <c r="Y69" s="53">
        <f t="shared" si="29"/>
        <v>0</v>
      </c>
      <c r="Z69" s="53">
        <f t="shared" si="29"/>
        <v>0</v>
      </c>
      <c r="AA69" s="53">
        <f t="shared" si="29"/>
        <v>0</v>
      </c>
      <c r="AB69" s="54">
        <f t="shared" si="29"/>
        <v>0</v>
      </c>
      <c r="AC69" s="83"/>
      <c r="AD69" s="74"/>
    </row>
    <row r="70">
      <c r="A70" s="25"/>
      <c r="B70" s="26"/>
      <c r="C70" s="60"/>
      <c r="D70" s="60"/>
      <c r="E70" s="60"/>
      <c r="F70" s="60"/>
      <c r="G70" s="60"/>
      <c r="H70" s="60"/>
      <c r="I70" s="60"/>
      <c r="J70" s="60"/>
      <c r="K70" s="18"/>
      <c r="L70" s="60"/>
      <c r="M70" s="60"/>
      <c r="N70" s="55" t="s">
        <v>4</v>
      </c>
      <c r="O70" s="30" t="s">
        <v>58</v>
      </c>
      <c r="P70" s="31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3"/>
      <c r="AC70" s="83"/>
      <c r="AD70" s="74"/>
    </row>
    <row r="71">
      <c r="A71" s="25"/>
      <c r="B71" s="26"/>
      <c r="C71" s="60"/>
      <c r="D71" s="60"/>
      <c r="E71" s="60"/>
      <c r="F71" s="60"/>
      <c r="G71" s="60"/>
      <c r="H71" s="60"/>
      <c r="I71" s="60"/>
      <c r="J71" s="60"/>
      <c r="K71" s="18"/>
      <c r="L71" s="60"/>
      <c r="M71" s="60"/>
      <c r="N71" s="40"/>
      <c r="O71" s="41" t="s">
        <v>15</v>
      </c>
      <c r="P71" s="42"/>
      <c r="Q71" s="43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5"/>
      <c r="AC71" s="83"/>
      <c r="AD71" s="74"/>
    </row>
    <row r="72">
      <c r="A72" s="25"/>
      <c r="B72" s="26"/>
      <c r="C72" s="60"/>
      <c r="D72" s="60"/>
      <c r="E72" s="60"/>
      <c r="F72" s="60"/>
      <c r="G72" s="60"/>
      <c r="H72" s="60"/>
      <c r="I72" s="60"/>
      <c r="J72" s="60"/>
      <c r="K72" s="18"/>
      <c r="L72" s="60"/>
      <c r="M72" s="60"/>
      <c r="N72" s="40"/>
      <c r="O72" s="41" t="s">
        <v>16</v>
      </c>
      <c r="P72" s="42"/>
      <c r="Q72" s="43"/>
      <c r="R72" s="43"/>
      <c r="S72" s="43"/>
      <c r="T72" s="44"/>
      <c r="U72" s="44"/>
      <c r="V72" s="44"/>
      <c r="W72" s="44"/>
      <c r="X72" s="44"/>
      <c r="Y72" s="44"/>
      <c r="Z72" s="44"/>
      <c r="AA72" s="44"/>
      <c r="AB72" s="45"/>
      <c r="AC72" s="83"/>
      <c r="AD72" s="74"/>
    </row>
    <row r="73">
      <c r="A73" s="25"/>
      <c r="B73" s="26"/>
      <c r="C73" s="60"/>
      <c r="D73" s="60"/>
      <c r="E73" s="60"/>
      <c r="F73" s="60"/>
      <c r="G73" s="60"/>
      <c r="H73" s="60"/>
      <c r="I73" s="60"/>
      <c r="J73" s="60"/>
      <c r="K73" s="18"/>
      <c r="L73" s="60"/>
      <c r="M73" s="60"/>
      <c r="N73" s="40"/>
      <c r="O73" s="41" t="s">
        <v>17</v>
      </c>
      <c r="P73" s="42"/>
      <c r="Q73" s="44"/>
      <c r="R73" s="44"/>
      <c r="S73" s="44"/>
      <c r="T73" s="43"/>
      <c r="U73" s="44"/>
      <c r="V73" s="44"/>
      <c r="W73" s="44"/>
      <c r="X73" s="44"/>
      <c r="Y73" s="44"/>
      <c r="Z73" s="44"/>
      <c r="AA73" s="44"/>
      <c r="AB73" s="45"/>
      <c r="AC73" s="83"/>
      <c r="AD73" s="74"/>
    </row>
    <row r="74">
      <c r="A74" s="25"/>
      <c r="B74" s="26"/>
      <c r="C74" s="60"/>
      <c r="D74" s="60"/>
      <c r="E74" s="60"/>
      <c r="F74" s="60"/>
      <c r="G74" s="60"/>
      <c r="H74" s="60"/>
      <c r="I74" s="60"/>
      <c r="J74" s="60"/>
      <c r="K74" s="18"/>
      <c r="L74" s="60"/>
      <c r="M74" s="60"/>
      <c r="N74" s="40"/>
      <c r="O74" s="41" t="s">
        <v>18</v>
      </c>
      <c r="P74" s="42"/>
      <c r="Q74" s="44"/>
      <c r="R74" s="44"/>
      <c r="S74" s="44"/>
      <c r="T74" s="43"/>
      <c r="U74" s="44"/>
      <c r="V74" s="44"/>
      <c r="W74" s="44"/>
      <c r="X74" s="44"/>
      <c r="Y74" s="44"/>
      <c r="Z74" s="44"/>
      <c r="AA74" s="44"/>
      <c r="AB74" s="45"/>
      <c r="AC74" s="83"/>
      <c r="AD74" s="74"/>
    </row>
    <row r="75">
      <c r="A75" s="25"/>
      <c r="B75" s="26"/>
      <c r="C75" s="60"/>
      <c r="D75" s="60"/>
      <c r="E75" s="60"/>
      <c r="F75" s="60"/>
      <c r="G75" s="60"/>
      <c r="H75" s="60"/>
      <c r="I75" s="60"/>
      <c r="J75" s="60"/>
      <c r="K75" s="18"/>
      <c r="L75" s="60"/>
      <c r="M75" s="60"/>
      <c r="N75" s="40"/>
      <c r="O75" s="41" t="s">
        <v>19</v>
      </c>
      <c r="P75" s="42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5"/>
      <c r="AC75" s="83"/>
      <c r="AD75" s="74"/>
    </row>
    <row r="76">
      <c r="A76" s="25"/>
      <c r="B76" s="26"/>
      <c r="C76" s="60"/>
      <c r="D76" s="60"/>
      <c r="E76" s="60"/>
      <c r="F76" s="60"/>
      <c r="G76" s="60"/>
      <c r="H76" s="60"/>
      <c r="I76" s="60"/>
      <c r="J76" s="60"/>
      <c r="K76" s="18"/>
      <c r="L76" s="60"/>
      <c r="M76" s="60"/>
      <c r="N76" s="40"/>
      <c r="O76" s="41" t="s">
        <v>20</v>
      </c>
      <c r="P76" s="42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5"/>
      <c r="AC76" s="83"/>
      <c r="AD76" s="74"/>
    </row>
    <row r="77">
      <c r="A77" s="25"/>
      <c r="B77" s="26"/>
      <c r="C77" s="60"/>
      <c r="D77" s="60"/>
      <c r="E77" s="60"/>
      <c r="F77" s="60"/>
      <c r="G77" s="60"/>
      <c r="H77" s="60"/>
      <c r="I77" s="60"/>
      <c r="J77" s="60"/>
      <c r="K77" s="18"/>
      <c r="L77" s="60"/>
      <c r="M77" s="60"/>
      <c r="N77" s="40"/>
      <c r="O77" s="41" t="s">
        <v>21</v>
      </c>
      <c r="P77" s="42"/>
      <c r="Q77" s="43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5"/>
      <c r="AC77" s="83"/>
      <c r="AD77" s="74"/>
    </row>
    <row r="78">
      <c r="A78" s="25"/>
      <c r="B78" s="26"/>
      <c r="C78" s="60"/>
      <c r="D78" s="60"/>
      <c r="E78" s="60"/>
      <c r="F78" s="60"/>
      <c r="G78" s="60"/>
      <c r="H78" s="60"/>
      <c r="I78" s="60"/>
      <c r="J78" s="60"/>
      <c r="K78" s="18"/>
      <c r="L78" s="60"/>
      <c r="M78" s="60"/>
      <c r="N78" s="50"/>
      <c r="O78" s="56" t="s">
        <v>22</v>
      </c>
      <c r="P78" s="57"/>
      <c r="Q78" s="58">
        <f t="shared" ref="Q78:AB78" si="30">if(today()&gt;Q$4, sum(Q70:Q77), "")</f>
        <v>0</v>
      </c>
      <c r="R78" s="58">
        <f t="shared" si="30"/>
        <v>0</v>
      </c>
      <c r="S78" s="58">
        <f t="shared" si="30"/>
        <v>0</v>
      </c>
      <c r="T78" s="58">
        <f t="shared" si="30"/>
        <v>0</v>
      </c>
      <c r="U78" s="58">
        <f t="shared" si="30"/>
        <v>0</v>
      </c>
      <c r="V78" s="58">
        <f t="shared" si="30"/>
        <v>0</v>
      </c>
      <c r="W78" s="58">
        <f t="shared" si="30"/>
        <v>0</v>
      </c>
      <c r="X78" s="58">
        <f t="shared" si="30"/>
        <v>0</v>
      </c>
      <c r="Y78" s="58">
        <f t="shared" si="30"/>
        <v>0</v>
      </c>
      <c r="Z78" s="58">
        <f t="shared" si="30"/>
        <v>0</v>
      </c>
      <c r="AA78" s="58">
        <f t="shared" si="30"/>
        <v>0</v>
      </c>
      <c r="AB78" s="59">
        <f t="shared" si="30"/>
        <v>0</v>
      </c>
      <c r="AC78" s="83"/>
      <c r="AD78" s="74"/>
    </row>
    <row r="79">
      <c r="A79" s="25"/>
      <c r="B79" s="26"/>
      <c r="C79" s="60"/>
      <c r="D79" s="60"/>
      <c r="E79" s="60"/>
      <c r="F79" s="60"/>
      <c r="G79" s="60"/>
      <c r="H79" s="60"/>
      <c r="I79" s="60"/>
      <c r="J79" s="60"/>
      <c r="K79" s="18"/>
      <c r="L79" s="60"/>
      <c r="M79" s="60"/>
      <c r="N79" s="61" t="s">
        <v>23</v>
      </c>
      <c r="O79" s="62" t="s">
        <v>24</v>
      </c>
      <c r="P79" s="63"/>
      <c r="Q79" s="64">
        <f t="shared" ref="Q79:AB79" si="31">if(today()&gt;Q$4, Q69-Q78, "")</f>
        <v>0</v>
      </c>
      <c r="R79" s="64">
        <f t="shared" si="31"/>
        <v>0</v>
      </c>
      <c r="S79" s="64">
        <f t="shared" si="31"/>
        <v>0</v>
      </c>
      <c r="T79" s="64">
        <f t="shared" si="31"/>
        <v>0</v>
      </c>
      <c r="U79" s="64">
        <f t="shared" si="31"/>
        <v>0</v>
      </c>
      <c r="V79" s="64">
        <f t="shared" si="31"/>
        <v>0</v>
      </c>
      <c r="W79" s="64">
        <f t="shared" si="31"/>
        <v>0</v>
      </c>
      <c r="X79" s="64">
        <f t="shared" si="31"/>
        <v>0</v>
      </c>
      <c r="Y79" s="64">
        <f t="shared" si="31"/>
        <v>0</v>
      </c>
      <c r="Z79" s="64">
        <f t="shared" si="31"/>
        <v>0</v>
      </c>
      <c r="AA79" s="64">
        <f t="shared" si="31"/>
        <v>0</v>
      </c>
      <c r="AB79" s="65">
        <f t="shared" si="31"/>
        <v>0</v>
      </c>
      <c r="AC79" s="83"/>
      <c r="AD79" s="74"/>
    </row>
    <row r="80">
      <c r="A80" s="25"/>
      <c r="B80" s="26"/>
      <c r="C80" s="60"/>
      <c r="D80" s="60"/>
      <c r="E80" s="60"/>
      <c r="F80" s="60"/>
      <c r="G80" s="60"/>
      <c r="H80" s="60"/>
      <c r="I80" s="60"/>
      <c r="J80" s="60"/>
      <c r="K80" s="18"/>
      <c r="L80" s="60"/>
      <c r="M80" s="60"/>
      <c r="N80" s="40"/>
      <c r="O80" s="67" t="s">
        <v>26</v>
      </c>
      <c r="P80" s="68"/>
      <c r="Q80" s="68">
        <f t="shared" ref="Q80:AB80" si="32">if(today()&gt;Q$4, Q79+P80, "")</f>
        <v>0</v>
      </c>
      <c r="R80" s="68">
        <f t="shared" si="32"/>
        <v>0</v>
      </c>
      <c r="S80" s="68">
        <f t="shared" si="32"/>
        <v>0</v>
      </c>
      <c r="T80" s="68">
        <f t="shared" si="32"/>
        <v>0</v>
      </c>
      <c r="U80" s="68">
        <f t="shared" si="32"/>
        <v>0</v>
      </c>
      <c r="V80" s="68">
        <f t="shared" si="32"/>
        <v>0</v>
      </c>
      <c r="W80" s="68">
        <f t="shared" si="32"/>
        <v>0</v>
      </c>
      <c r="X80" s="68">
        <f t="shared" si="32"/>
        <v>0</v>
      </c>
      <c r="Y80" s="68">
        <f t="shared" si="32"/>
        <v>0</v>
      </c>
      <c r="Z80" s="68">
        <f t="shared" si="32"/>
        <v>0</v>
      </c>
      <c r="AA80" s="68">
        <f t="shared" si="32"/>
        <v>0</v>
      </c>
      <c r="AB80" s="69">
        <f t="shared" si="32"/>
        <v>0</v>
      </c>
      <c r="AC80" s="83"/>
      <c r="AD80" s="74"/>
    </row>
    <row r="81">
      <c r="A81" s="25"/>
      <c r="B81" s="26"/>
      <c r="C81" s="60"/>
      <c r="D81" s="60"/>
      <c r="E81" s="60"/>
      <c r="F81" s="60"/>
      <c r="G81" s="60"/>
      <c r="H81" s="60"/>
      <c r="I81" s="60"/>
      <c r="J81" s="60"/>
      <c r="K81" s="18"/>
      <c r="L81" s="60"/>
      <c r="M81" s="60"/>
      <c r="N81" s="40"/>
      <c r="O81" s="71" t="s">
        <v>27</v>
      </c>
      <c r="P81" s="72"/>
      <c r="Q81" s="72">
        <f t="shared" ref="Q81:AB81" si="33">if(Q$4&lt;vlookup($O65,$C$38:$H$47,4, false), "",  if(today()&gt;Q$4,if(VLOOKUP($O65,$C$38:$H$47, 5, false)="Yes", VLOOKUP($O65,$C$38:$H$47, 6, false), VLOOKUP($O65,$C$38:$H$47, 6, false)/VLOOKUP($O65,$C$38:$H$47, 3, false)*((rounddown(Q$4-VLOOKUP($O65,$C$38:$H$47, 4, false), 1)+30)/30)), ""))</f>
        <v>0</v>
      </c>
      <c r="R81" s="72">
        <f t="shared" si="33"/>
        <v>0</v>
      </c>
      <c r="S81" s="72">
        <f t="shared" si="33"/>
        <v>0</v>
      </c>
      <c r="T81" s="72">
        <f t="shared" si="33"/>
        <v>0</v>
      </c>
      <c r="U81" s="72">
        <f t="shared" si="33"/>
        <v>0</v>
      </c>
      <c r="V81" s="72">
        <f t="shared" si="33"/>
        <v>0</v>
      </c>
      <c r="W81" s="72">
        <f t="shared" si="33"/>
        <v>0</v>
      </c>
      <c r="X81" s="72">
        <f t="shared" si="33"/>
        <v>0</v>
      </c>
      <c r="Y81" s="72">
        <f t="shared" si="33"/>
        <v>0</v>
      </c>
      <c r="Z81" s="72">
        <f t="shared" si="33"/>
        <v>0</v>
      </c>
      <c r="AA81" s="72">
        <f t="shared" si="33"/>
        <v>0</v>
      </c>
      <c r="AB81" s="73">
        <f t="shared" si="33"/>
        <v>0</v>
      </c>
      <c r="AC81" s="83"/>
      <c r="AD81" s="74"/>
    </row>
    <row r="82">
      <c r="A82" s="25"/>
      <c r="B82" s="26"/>
      <c r="C82" s="60"/>
      <c r="D82" s="60"/>
      <c r="E82" s="60"/>
      <c r="F82" s="60"/>
      <c r="G82" s="60"/>
      <c r="H82" s="60"/>
      <c r="I82" s="60"/>
      <c r="J82" s="60"/>
      <c r="K82" s="18"/>
      <c r="L82" s="60"/>
      <c r="M82" s="60"/>
      <c r="N82" s="75"/>
      <c r="O82" s="76" t="s">
        <v>8</v>
      </c>
      <c r="P82" s="78"/>
      <c r="Q82" s="78">
        <f t="shared" ref="Q82:AB82" si="34">if(Q$4&lt;vlookup($O65,$C$38:$H$47,4, false), "",if(today()&gt;Q$4,Q80+Q81, ""))</f>
        <v>0</v>
      </c>
      <c r="R82" s="78">
        <f t="shared" si="34"/>
        <v>0</v>
      </c>
      <c r="S82" s="78">
        <f t="shared" si="34"/>
        <v>0</v>
      </c>
      <c r="T82" s="78">
        <f t="shared" si="34"/>
        <v>0</v>
      </c>
      <c r="U82" s="78">
        <f t="shared" si="34"/>
        <v>0</v>
      </c>
      <c r="V82" s="78">
        <f t="shared" si="34"/>
        <v>0</v>
      </c>
      <c r="W82" s="78">
        <f t="shared" si="34"/>
        <v>0</v>
      </c>
      <c r="X82" s="78">
        <f t="shared" si="34"/>
        <v>0</v>
      </c>
      <c r="Y82" s="78">
        <f t="shared" si="34"/>
        <v>0</v>
      </c>
      <c r="Z82" s="78">
        <f t="shared" si="34"/>
        <v>0</v>
      </c>
      <c r="AA82" s="78">
        <f t="shared" si="34"/>
        <v>0</v>
      </c>
      <c r="AB82" s="79">
        <f t="shared" si="34"/>
        <v>0</v>
      </c>
      <c r="AC82" s="83"/>
      <c r="AD82" s="74"/>
    </row>
    <row r="83">
      <c r="A83" s="25"/>
      <c r="B83" s="26"/>
      <c r="C83" s="60"/>
      <c r="D83" s="60"/>
      <c r="E83" s="60"/>
      <c r="F83" s="60"/>
      <c r="G83" s="60"/>
      <c r="H83" s="60"/>
      <c r="I83" s="60"/>
      <c r="J83" s="60"/>
      <c r="K83" s="18"/>
      <c r="L83" s="60"/>
      <c r="M83" s="60"/>
      <c r="N83" s="34"/>
      <c r="O83" s="83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3"/>
      <c r="AD83" s="74"/>
    </row>
    <row r="84">
      <c r="A84" s="25"/>
      <c r="B84" s="26"/>
      <c r="C84" s="60"/>
      <c r="D84" s="60"/>
      <c r="E84" s="60"/>
      <c r="F84" s="60"/>
      <c r="G84" s="60"/>
      <c r="H84" s="60"/>
      <c r="I84" s="60"/>
      <c r="J84" s="60"/>
      <c r="K84" s="18"/>
      <c r="L84" s="60"/>
      <c r="M84" s="60"/>
      <c r="N84" s="34"/>
      <c r="O84" s="83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3"/>
      <c r="AD84" s="74"/>
    </row>
    <row r="85">
      <c r="A85" s="25"/>
      <c r="B85" s="26"/>
      <c r="C85" s="60"/>
      <c r="D85" s="60"/>
      <c r="E85" s="60"/>
      <c r="F85" s="60"/>
      <c r="G85" s="60"/>
      <c r="H85" s="60"/>
      <c r="I85" s="60"/>
      <c r="J85" s="60"/>
      <c r="K85" s="18"/>
      <c r="L85" s="60"/>
      <c r="M85" s="60"/>
      <c r="N85" s="19">
        <v>5.0</v>
      </c>
      <c r="O85" s="20" t="str">
        <f>vlookup($N85, $B$28:$C$35, 2, false)</f>
        <v>Car E</v>
      </c>
      <c r="P85" s="21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3"/>
      <c r="AC85" s="83"/>
      <c r="AD85" s="74"/>
    </row>
    <row r="86">
      <c r="A86" s="25"/>
      <c r="B86" s="26"/>
      <c r="C86" s="60"/>
      <c r="D86" s="60"/>
      <c r="E86" s="60"/>
      <c r="F86" s="60"/>
      <c r="G86" s="60"/>
      <c r="H86" s="60"/>
      <c r="I86" s="60"/>
      <c r="J86" s="60"/>
      <c r="K86" s="18"/>
      <c r="L86" s="82"/>
      <c r="M86" s="82" t="str">
        <f>O65</f>
        <v>Car D</v>
      </c>
      <c r="N86" s="29" t="s">
        <v>3</v>
      </c>
      <c r="O86" s="30" t="s">
        <v>9</v>
      </c>
      <c r="P86" s="31"/>
      <c r="Q86" s="32"/>
      <c r="R86" s="32"/>
      <c r="S86" s="32"/>
      <c r="T86" s="32"/>
      <c r="U86" s="32"/>
      <c r="V86" s="32"/>
      <c r="W86" s="32"/>
      <c r="X86" s="32" t="str">
        <f t="shared" ref="X86:AB86" si="35">iferror(VLOOKUP(CONCATENATE($O85,X$4), 'Looker Data Input'!$A:$E, 4, false), "")</f>
        <v/>
      </c>
      <c r="Y86" s="32" t="str">
        <f t="shared" si="35"/>
        <v/>
      </c>
      <c r="Z86" s="32" t="str">
        <f t="shared" si="35"/>
        <v/>
      </c>
      <c r="AA86" s="32" t="str">
        <f t="shared" si="35"/>
        <v/>
      </c>
      <c r="AB86" s="33" t="str">
        <f t="shared" si="35"/>
        <v/>
      </c>
      <c r="AC86" s="83"/>
      <c r="AD86" s="74"/>
    </row>
    <row r="87">
      <c r="A87" s="25"/>
      <c r="B87" s="26"/>
      <c r="C87" s="60"/>
      <c r="D87" s="60"/>
      <c r="E87" s="60"/>
      <c r="F87" s="60"/>
      <c r="G87" s="60"/>
      <c r="H87" s="60"/>
      <c r="I87" s="60"/>
      <c r="J87" s="60"/>
      <c r="K87" s="18"/>
      <c r="L87" s="60"/>
      <c r="M87" s="60"/>
      <c r="N87" s="40"/>
      <c r="O87" s="41" t="s">
        <v>11</v>
      </c>
      <c r="P87" s="42"/>
      <c r="Q87" s="43"/>
      <c r="R87" s="43"/>
      <c r="S87" s="43"/>
      <c r="T87" s="43"/>
      <c r="U87" s="43"/>
      <c r="V87" s="43"/>
      <c r="W87" s="44"/>
      <c r="X87" s="44"/>
      <c r="Y87" s="44"/>
      <c r="Z87" s="44"/>
      <c r="AA87" s="44"/>
      <c r="AB87" s="45"/>
      <c r="AC87" s="83"/>
      <c r="AD87" s="74"/>
    </row>
    <row r="88">
      <c r="A88" s="25"/>
      <c r="B88" s="26"/>
      <c r="C88" s="60"/>
      <c r="D88" s="60"/>
      <c r="E88" s="60"/>
      <c r="F88" s="60"/>
      <c r="G88" s="60"/>
      <c r="H88" s="60"/>
      <c r="I88" s="60"/>
      <c r="J88" s="60"/>
      <c r="K88" s="18"/>
      <c r="L88" s="60"/>
      <c r="M88" s="60"/>
      <c r="N88" s="40"/>
      <c r="O88" s="41" t="s">
        <v>12</v>
      </c>
      <c r="P88" s="42"/>
      <c r="Q88" s="44"/>
      <c r="R88" s="44"/>
      <c r="S88" s="43"/>
      <c r="T88" s="44"/>
      <c r="U88" s="44"/>
      <c r="V88" s="44"/>
      <c r="W88" s="44"/>
      <c r="X88" s="44"/>
      <c r="Y88" s="44"/>
      <c r="Z88" s="44"/>
      <c r="AA88" s="44"/>
      <c r="AB88" s="45"/>
      <c r="AC88" s="83"/>
      <c r="AD88" s="74"/>
    </row>
    <row r="89">
      <c r="A89" s="25"/>
      <c r="B89" s="26"/>
      <c r="C89" s="60"/>
      <c r="D89" s="60"/>
      <c r="E89" s="60"/>
      <c r="F89" s="60"/>
      <c r="G89" s="60"/>
      <c r="H89" s="60"/>
      <c r="I89" s="60"/>
      <c r="J89" s="60"/>
      <c r="K89" s="18"/>
      <c r="L89" s="60"/>
      <c r="M89" s="60"/>
      <c r="N89" s="50"/>
      <c r="O89" s="51" t="s">
        <v>13</v>
      </c>
      <c r="P89" s="52"/>
      <c r="Q89" s="53">
        <f t="shared" ref="Q89:AB89" si="36">if(today()&gt;Q$4, sum(Q86:Q88), "")</f>
        <v>0</v>
      </c>
      <c r="R89" s="53">
        <f t="shared" si="36"/>
        <v>0</v>
      </c>
      <c r="S89" s="53">
        <f t="shared" si="36"/>
        <v>0</v>
      </c>
      <c r="T89" s="53">
        <f t="shared" si="36"/>
        <v>0</v>
      </c>
      <c r="U89" s="53">
        <f t="shared" si="36"/>
        <v>0</v>
      </c>
      <c r="V89" s="53">
        <f t="shared" si="36"/>
        <v>0</v>
      </c>
      <c r="W89" s="53">
        <f t="shared" si="36"/>
        <v>0</v>
      </c>
      <c r="X89" s="53">
        <f t="shared" si="36"/>
        <v>0</v>
      </c>
      <c r="Y89" s="53">
        <f t="shared" si="36"/>
        <v>0</v>
      </c>
      <c r="Z89" s="53">
        <f t="shared" si="36"/>
        <v>0</v>
      </c>
      <c r="AA89" s="53">
        <f t="shared" si="36"/>
        <v>0</v>
      </c>
      <c r="AB89" s="54">
        <f t="shared" si="36"/>
        <v>0</v>
      </c>
      <c r="AC89" s="83"/>
      <c r="AD89" s="74"/>
    </row>
    <row r="90">
      <c r="A90" s="25"/>
      <c r="B90" s="26"/>
      <c r="C90" s="60"/>
      <c r="D90" s="60"/>
      <c r="E90" s="60"/>
      <c r="F90" s="60"/>
      <c r="G90" s="60"/>
      <c r="H90" s="60"/>
      <c r="I90" s="60"/>
      <c r="J90" s="60"/>
      <c r="K90" s="18"/>
      <c r="L90" s="60"/>
      <c r="M90" s="60"/>
      <c r="N90" s="55" t="s">
        <v>4</v>
      </c>
      <c r="O90" s="30" t="s">
        <v>59</v>
      </c>
      <c r="P90" s="31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3"/>
      <c r="AC90" s="83"/>
      <c r="AD90" s="74"/>
    </row>
    <row r="91">
      <c r="A91" s="25"/>
      <c r="B91" s="26"/>
      <c r="C91" s="60"/>
      <c r="D91" s="60"/>
      <c r="E91" s="60"/>
      <c r="F91" s="60"/>
      <c r="G91" s="60"/>
      <c r="H91" s="60"/>
      <c r="I91" s="60"/>
      <c r="J91" s="60"/>
      <c r="K91" s="18"/>
      <c r="L91" s="60"/>
      <c r="M91" s="60"/>
      <c r="N91" s="40"/>
      <c r="O91" s="41" t="s">
        <v>15</v>
      </c>
      <c r="P91" s="42"/>
      <c r="Q91" s="43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5"/>
      <c r="AC91" s="83"/>
      <c r="AD91" s="74"/>
    </row>
    <row r="92">
      <c r="A92" s="25"/>
      <c r="B92" s="26"/>
      <c r="C92" s="60"/>
      <c r="D92" s="60"/>
      <c r="E92" s="60"/>
      <c r="F92" s="60"/>
      <c r="G92" s="60"/>
      <c r="H92" s="60"/>
      <c r="I92" s="60"/>
      <c r="J92" s="60"/>
      <c r="K92" s="18"/>
      <c r="L92" s="60"/>
      <c r="M92" s="60"/>
      <c r="N92" s="40"/>
      <c r="O92" s="41" t="s">
        <v>16</v>
      </c>
      <c r="P92" s="42"/>
      <c r="Q92" s="43"/>
      <c r="R92" s="43"/>
      <c r="S92" s="43"/>
      <c r="T92" s="44"/>
      <c r="U92" s="44"/>
      <c r="V92" s="44"/>
      <c r="W92" s="44"/>
      <c r="X92" s="44"/>
      <c r="Y92" s="44"/>
      <c r="Z92" s="44"/>
      <c r="AA92" s="44"/>
      <c r="AB92" s="45"/>
      <c r="AC92" s="83"/>
      <c r="AD92" s="74"/>
    </row>
    <row r="93">
      <c r="A93" s="25"/>
      <c r="B93" s="26"/>
      <c r="C93" s="60"/>
      <c r="D93" s="60"/>
      <c r="E93" s="60"/>
      <c r="F93" s="60"/>
      <c r="G93" s="60"/>
      <c r="H93" s="60"/>
      <c r="I93" s="60"/>
      <c r="J93" s="60"/>
      <c r="K93" s="18"/>
      <c r="L93" s="60"/>
      <c r="M93" s="60"/>
      <c r="N93" s="40"/>
      <c r="O93" s="41" t="s">
        <v>17</v>
      </c>
      <c r="P93" s="42"/>
      <c r="Q93" s="44"/>
      <c r="R93" s="44"/>
      <c r="S93" s="44"/>
      <c r="T93" s="43"/>
      <c r="U93" s="44"/>
      <c r="V93" s="44"/>
      <c r="W93" s="44"/>
      <c r="X93" s="44"/>
      <c r="Y93" s="44"/>
      <c r="Z93" s="44"/>
      <c r="AA93" s="44"/>
      <c r="AB93" s="45"/>
      <c r="AC93" s="83"/>
      <c r="AD93" s="74"/>
    </row>
    <row r="94">
      <c r="A94" s="25"/>
      <c r="B94" s="26"/>
      <c r="C94" s="60"/>
      <c r="D94" s="60"/>
      <c r="E94" s="60"/>
      <c r="F94" s="60"/>
      <c r="G94" s="60"/>
      <c r="H94" s="60"/>
      <c r="I94" s="60"/>
      <c r="J94" s="60"/>
      <c r="K94" s="18"/>
      <c r="L94" s="60"/>
      <c r="M94" s="60"/>
      <c r="N94" s="40"/>
      <c r="O94" s="41" t="s">
        <v>18</v>
      </c>
      <c r="P94" s="42"/>
      <c r="Q94" s="44"/>
      <c r="R94" s="44"/>
      <c r="S94" s="44"/>
      <c r="T94" s="43"/>
      <c r="U94" s="44"/>
      <c r="V94" s="44"/>
      <c r="W94" s="44"/>
      <c r="X94" s="44"/>
      <c r="Y94" s="44"/>
      <c r="Z94" s="44"/>
      <c r="AA94" s="44"/>
      <c r="AB94" s="45"/>
      <c r="AC94" s="83"/>
      <c r="AD94" s="74"/>
    </row>
    <row r="95">
      <c r="A95" s="25"/>
      <c r="B95" s="26"/>
      <c r="C95" s="60"/>
      <c r="D95" s="60"/>
      <c r="E95" s="60"/>
      <c r="F95" s="60"/>
      <c r="G95" s="60"/>
      <c r="H95" s="60"/>
      <c r="I95" s="60"/>
      <c r="J95" s="60"/>
      <c r="K95" s="18"/>
      <c r="L95" s="60"/>
      <c r="M95" s="60"/>
      <c r="N95" s="40"/>
      <c r="O95" s="41" t="s">
        <v>19</v>
      </c>
      <c r="P95" s="42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5"/>
      <c r="AC95" s="83"/>
      <c r="AD95" s="74"/>
    </row>
    <row r="96">
      <c r="A96" s="25"/>
      <c r="B96" s="26"/>
      <c r="C96" s="60"/>
      <c r="D96" s="60"/>
      <c r="E96" s="60"/>
      <c r="F96" s="60"/>
      <c r="G96" s="60"/>
      <c r="H96" s="60"/>
      <c r="I96" s="60"/>
      <c r="J96" s="60"/>
      <c r="K96" s="18"/>
      <c r="L96" s="60"/>
      <c r="M96" s="60"/>
      <c r="N96" s="40"/>
      <c r="O96" s="41" t="s">
        <v>20</v>
      </c>
      <c r="P96" s="42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5"/>
      <c r="AC96" s="83"/>
      <c r="AD96" s="74"/>
    </row>
    <row r="97">
      <c r="A97" s="25"/>
      <c r="B97" s="26"/>
      <c r="C97" s="60"/>
      <c r="D97" s="60"/>
      <c r="E97" s="60"/>
      <c r="F97" s="60"/>
      <c r="G97" s="60"/>
      <c r="H97" s="60"/>
      <c r="I97" s="60"/>
      <c r="J97" s="60"/>
      <c r="K97" s="18"/>
      <c r="L97" s="60"/>
      <c r="M97" s="60"/>
      <c r="N97" s="40"/>
      <c r="O97" s="41" t="s">
        <v>21</v>
      </c>
      <c r="P97" s="42"/>
      <c r="Q97" s="43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5"/>
      <c r="AC97" s="83"/>
      <c r="AD97" s="74"/>
    </row>
    <row r="98">
      <c r="A98" s="25"/>
      <c r="B98" s="26"/>
      <c r="C98" s="60"/>
      <c r="D98" s="60"/>
      <c r="E98" s="60"/>
      <c r="F98" s="60"/>
      <c r="G98" s="60"/>
      <c r="H98" s="60"/>
      <c r="I98" s="60"/>
      <c r="J98" s="60"/>
      <c r="K98" s="18"/>
      <c r="L98" s="60"/>
      <c r="M98" s="60"/>
      <c r="N98" s="50"/>
      <c r="O98" s="56" t="s">
        <v>22</v>
      </c>
      <c r="P98" s="57"/>
      <c r="Q98" s="58">
        <f t="shared" ref="Q98:AB98" si="37">if(today()&gt;Q$4, sum(Q90:Q97), "")</f>
        <v>0</v>
      </c>
      <c r="R98" s="58">
        <f t="shared" si="37"/>
        <v>0</v>
      </c>
      <c r="S98" s="58">
        <f t="shared" si="37"/>
        <v>0</v>
      </c>
      <c r="T98" s="58">
        <f t="shared" si="37"/>
        <v>0</v>
      </c>
      <c r="U98" s="58">
        <f t="shared" si="37"/>
        <v>0</v>
      </c>
      <c r="V98" s="58">
        <f t="shared" si="37"/>
        <v>0</v>
      </c>
      <c r="W98" s="58">
        <f t="shared" si="37"/>
        <v>0</v>
      </c>
      <c r="X98" s="58">
        <f t="shared" si="37"/>
        <v>0</v>
      </c>
      <c r="Y98" s="58">
        <f t="shared" si="37"/>
        <v>0</v>
      </c>
      <c r="Z98" s="58">
        <f t="shared" si="37"/>
        <v>0</v>
      </c>
      <c r="AA98" s="58">
        <f t="shared" si="37"/>
        <v>0</v>
      </c>
      <c r="AB98" s="59">
        <f t="shared" si="37"/>
        <v>0</v>
      </c>
      <c r="AC98" s="83"/>
      <c r="AD98" s="74"/>
    </row>
    <row r="99">
      <c r="A99" s="25"/>
      <c r="B99" s="26"/>
      <c r="C99" s="60"/>
      <c r="D99" s="60"/>
      <c r="E99" s="60"/>
      <c r="F99" s="60"/>
      <c r="G99" s="60"/>
      <c r="H99" s="60"/>
      <c r="I99" s="60"/>
      <c r="J99" s="60"/>
      <c r="K99" s="18"/>
      <c r="L99" s="60"/>
      <c r="M99" s="60"/>
      <c r="N99" s="61" t="s">
        <v>23</v>
      </c>
      <c r="O99" s="62" t="s">
        <v>24</v>
      </c>
      <c r="P99" s="63"/>
      <c r="Q99" s="64">
        <f t="shared" ref="Q99:AB99" si="38">if(today()&gt;Q$4, Q89-Q98, "")</f>
        <v>0</v>
      </c>
      <c r="R99" s="64">
        <f t="shared" si="38"/>
        <v>0</v>
      </c>
      <c r="S99" s="64">
        <f t="shared" si="38"/>
        <v>0</v>
      </c>
      <c r="T99" s="64">
        <f t="shared" si="38"/>
        <v>0</v>
      </c>
      <c r="U99" s="64">
        <f t="shared" si="38"/>
        <v>0</v>
      </c>
      <c r="V99" s="64">
        <f t="shared" si="38"/>
        <v>0</v>
      </c>
      <c r="W99" s="64">
        <f t="shared" si="38"/>
        <v>0</v>
      </c>
      <c r="X99" s="64">
        <f t="shared" si="38"/>
        <v>0</v>
      </c>
      <c r="Y99" s="64">
        <f t="shared" si="38"/>
        <v>0</v>
      </c>
      <c r="Z99" s="64">
        <f t="shared" si="38"/>
        <v>0</v>
      </c>
      <c r="AA99" s="64">
        <f t="shared" si="38"/>
        <v>0</v>
      </c>
      <c r="AB99" s="65">
        <f t="shared" si="38"/>
        <v>0</v>
      </c>
      <c r="AC99" s="83"/>
      <c r="AD99" s="74"/>
    </row>
    <row r="100">
      <c r="A100" s="25"/>
      <c r="B100" s="26"/>
      <c r="C100" s="60"/>
      <c r="D100" s="60"/>
      <c r="E100" s="60"/>
      <c r="F100" s="60"/>
      <c r="G100" s="60"/>
      <c r="H100" s="60"/>
      <c r="I100" s="60"/>
      <c r="J100" s="60"/>
      <c r="K100" s="18"/>
      <c r="L100" s="60"/>
      <c r="M100" s="60"/>
      <c r="N100" s="40"/>
      <c r="O100" s="67" t="s">
        <v>26</v>
      </c>
      <c r="P100" s="68"/>
      <c r="Q100" s="68">
        <f t="shared" ref="Q100:AB100" si="39">if(today()&gt;Q$4, Q99+P100, "")</f>
        <v>0</v>
      </c>
      <c r="R100" s="68">
        <f t="shared" si="39"/>
        <v>0</v>
      </c>
      <c r="S100" s="68">
        <f t="shared" si="39"/>
        <v>0</v>
      </c>
      <c r="T100" s="68">
        <f t="shared" si="39"/>
        <v>0</v>
      </c>
      <c r="U100" s="68">
        <f t="shared" si="39"/>
        <v>0</v>
      </c>
      <c r="V100" s="68">
        <f t="shared" si="39"/>
        <v>0</v>
      </c>
      <c r="W100" s="68">
        <f t="shared" si="39"/>
        <v>0</v>
      </c>
      <c r="X100" s="68">
        <f t="shared" si="39"/>
        <v>0</v>
      </c>
      <c r="Y100" s="68">
        <f t="shared" si="39"/>
        <v>0</v>
      </c>
      <c r="Z100" s="68">
        <f t="shared" si="39"/>
        <v>0</v>
      </c>
      <c r="AA100" s="68">
        <f t="shared" si="39"/>
        <v>0</v>
      </c>
      <c r="AB100" s="69">
        <f t="shared" si="39"/>
        <v>0</v>
      </c>
      <c r="AC100" s="83"/>
      <c r="AD100" s="74"/>
    </row>
    <row r="101">
      <c r="A101" s="25"/>
      <c r="B101" s="26"/>
      <c r="C101" s="60"/>
      <c r="D101" s="60"/>
      <c r="E101" s="60"/>
      <c r="F101" s="60"/>
      <c r="G101" s="60"/>
      <c r="H101" s="60"/>
      <c r="I101" s="60"/>
      <c r="J101" s="60"/>
      <c r="K101" s="18"/>
      <c r="L101" s="60"/>
      <c r="M101" s="60"/>
      <c r="N101" s="40"/>
      <c r="O101" s="71" t="s">
        <v>27</v>
      </c>
      <c r="P101" s="72"/>
      <c r="Q101" s="72">
        <f t="shared" ref="Q101:AB101" si="40">if(Q$4&lt;vlookup($O85,$C$38:$H$47,4, false), "",  if(today()&gt;Q$4,if(VLOOKUP($O85,$C$38:$H$47, 5, false)="Yes", VLOOKUP($O85,$C$38:$H$47, 6, false), VLOOKUP($O85,$C$38:$H$47, 6, false)/VLOOKUP($O85,$C$38:$H$47, 3, false)*((rounddown(Q$4-VLOOKUP($O85,$C$38:$H$47, 4, false), 1)+30)/30)), ""))</f>
        <v>0</v>
      </c>
      <c r="R101" s="72">
        <f t="shared" si="40"/>
        <v>0</v>
      </c>
      <c r="S101" s="72">
        <f t="shared" si="40"/>
        <v>0</v>
      </c>
      <c r="T101" s="72">
        <f t="shared" si="40"/>
        <v>0</v>
      </c>
      <c r="U101" s="72">
        <f t="shared" si="40"/>
        <v>0</v>
      </c>
      <c r="V101" s="72">
        <f t="shared" si="40"/>
        <v>0</v>
      </c>
      <c r="W101" s="72">
        <f t="shared" si="40"/>
        <v>0</v>
      </c>
      <c r="X101" s="72">
        <f t="shared" si="40"/>
        <v>0</v>
      </c>
      <c r="Y101" s="72">
        <f t="shared" si="40"/>
        <v>0</v>
      </c>
      <c r="Z101" s="72">
        <f t="shared" si="40"/>
        <v>0</v>
      </c>
      <c r="AA101" s="72">
        <f t="shared" si="40"/>
        <v>0</v>
      </c>
      <c r="AB101" s="73">
        <f t="shared" si="40"/>
        <v>0</v>
      </c>
      <c r="AC101" s="83"/>
      <c r="AD101" s="74"/>
    </row>
    <row r="102">
      <c r="A102" s="25"/>
      <c r="B102" s="26"/>
      <c r="C102" s="60"/>
      <c r="D102" s="60"/>
      <c r="E102" s="60"/>
      <c r="F102" s="60"/>
      <c r="G102" s="60"/>
      <c r="H102" s="60"/>
      <c r="I102" s="60"/>
      <c r="J102" s="60"/>
      <c r="K102" s="18"/>
      <c r="L102" s="60"/>
      <c r="M102" s="60"/>
      <c r="N102" s="75"/>
      <c r="O102" s="76" t="s">
        <v>8</v>
      </c>
      <c r="P102" s="78"/>
      <c r="Q102" s="78">
        <f t="shared" ref="Q102:AB102" si="41">if(Q$4&lt;vlookup($O85,$C$38:$H$47,4, false), "",if(today()&gt;Q$4,Q100+Q101, ""))</f>
        <v>0</v>
      </c>
      <c r="R102" s="78">
        <f t="shared" si="41"/>
        <v>0</v>
      </c>
      <c r="S102" s="78">
        <f t="shared" si="41"/>
        <v>0</v>
      </c>
      <c r="T102" s="78">
        <f t="shared" si="41"/>
        <v>0</v>
      </c>
      <c r="U102" s="78">
        <f t="shared" si="41"/>
        <v>0</v>
      </c>
      <c r="V102" s="78">
        <f t="shared" si="41"/>
        <v>0</v>
      </c>
      <c r="W102" s="78">
        <f t="shared" si="41"/>
        <v>0</v>
      </c>
      <c r="X102" s="78">
        <f t="shared" si="41"/>
        <v>0</v>
      </c>
      <c r="Y102" s="78">
        <f t="shared" si="41"/>
        <v>0</v>
      </c>
      <c r="Z102" s="78">
        <f t="shared" si="41"/>
        <v>0</v>
      </c>
      <c r="AA102" s="78">
        <f t="shared" si="41"/>
        <v>0</v>
      </c>
      <c r="AB102" s="79">
        <f t="shared" si="41"/>
        <v>0</v>
      </c>
      <c r="AC102" s="83"/>
      <c r="AD102" s="74"/>
    </row>
    <row r="103">
      <c r="A103" s="25"/>
      <c r="B103" s="26"/>
      <c r="C103" s="60"/>
      <c r="D103" s="60"/>
      <c r="E103" s="60"/>
      <c r="F103" s="60"/>
      <c r="G103" s="60"/>
      <c r="H103" s="60"/>
      <c r="I103" s="60"/>
      <c r="J103" s="60"/>
      <c r="K103" s="18"/>
      <c r="L103" s="60"/>
      <c r="M103" s="60"/>
      <c r="N103" s="127"/>
      <c r="O103" s="127"/>
      <c r="P103" s="128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</row>
    <row r="104">
      <c r="A104" s="25"/>
      <c r="B104" s="26"/>
      <c r="C104" s="60"/>
      <c r="D104" s="60"/>
      <c r="E104" s="60"/>
      <c r="F104" s="60"/>
      <c r="G104" s="60"/>
      <c r="H104" s="60"/>
      <c r="I104" s="60"/>
      <c r="J104" s="60"/>
      <c r="K104" s="18"/>
      <c r="L104" s="60"/>
      <c r="M104" s="60"/>
      <c r="N104" s="127"/>
      <c r="O104" s="127"/>
      <c r="P104" s="128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74"/>
      <c r="AC104" s="74"/>
      <c r="AD104" s="74"/>
    </row>
    <row r="105">
      <c r="A105" s="25"/>
      <c r="B105" s="26"/>
      <c r="C105" s="60"/>
      <c r="D105" s="60"/>
      <c r="E105" s="60"/>
      <c r="F105" s="60"/>
      <c r="G105" s="60"/>
      <c r="H105" s="60"/>
      <c r="I105" s="60"/>
      <c r="J105" s="60"/>
      <c r="K105" s="18"/>
      <c r="L105" s="60"/>
      <c r="M105" s="60"/>
      <c r="N105" s="19">
        <v>6.0</v>
      </c>
      <c r="O105" s="20" t="str">
        <f>vlookup($N105, $B$28:$C$35, 2, false)</f>
        <v>Car F</v>
      </c>
      <c r="P105" s="21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3"/>
      <c r="AC105" s="74"/>
      <c r="AD105" s="74"/>
    </row>
    <row r="106">
      <c r="A106" s="25"/>
      <c r="B106" s="26"/>
      <c r="C106" s="60"/>
      <c r="D106" s="60"/>
      <c r="E106" s="60"/>
      <c r="F106" s="60"/>
      <c r="G106" s="60"/>
      <c r="H106" s="60"/>
      <c r="I106" s="60"/>
      <c r="J106" s="60"/>
      <c r="K106" s="18"/>
      <c r="L106" s="60"/>
      <c r="M106" s="60"/>
      <c r="N106" s="29" t="s">
        <v>3</v>
      </c>
      <c r="O106" s="30" t="s">
        <v>9</v>
      </c>
      <c r="P106" s="31"/>
      <c r="Q106" s="32" t="str">
        <f t="shared" ref="Q106:AB106" si="42">iferror(VLOOKUP(CONCATENATE($O105,Q$4), 'Looker Data Input'!$A:$E, 4, false), "")</f>
        <v/>
      </c>
      <c r="R106" s="32" t="str">
        <f t="shared" si="42"/>
        <v/>
      </c>
      <c r="S106" s="32" t="str">
        <f t="shared" si="42"/>
        <v/>
      </c>
      <c r="T106" s="32" t="str">
        <f t="shared" si="42"/>
        <v/>
      </c>
      <c r="U106" s="32" t="str">
        <f t="shared" si="42"/>
        <v/>
      </c>
      <c r="V106" s="32" t="str">
        <f t="shared" si="42"/>
        <v/>
      </c>
      <c r="W106" s="32" t="str">
        <f t="shared" si="42"/>
        <v/>
      </c>
      <c r="X106" s="32" t="str">
        <f t="shared" si="42"/>
        <v/>
      </c>
      <c r="Y106" s="32" t="str">
        <f t="shared" si="42"/>
        <v/>
      </c>
      <c r="Z106" s="32" t="str">
        <f t="shared" si="42"/>
        <v/>
      </c>
      <c r="AA106" s="32" t="str">
        <f t="shared" si="42"/>
        <v/>
      </c>
      <c r="AB106" s="33" t="str">
        <f t="shared" si="42"/>
        <v/>
      </c>
      <c r="AC106" s="74"/>
      <c r="AD106" s="74"/>
    </row>
    <row r="107">
      <c r="A107" s="25"/>
      <c r="B107" s="83"/>
      <c r="C107" s="83"/>
      <c r="D107" s="83"/>
      <c r="E107" s="83"/>
      <c r="F107" s="83"/>
      <c r="G107" s="83"/>
      <c r="H107" s="83"/>
      <c r="I107" s="83"/>
      <c r="J107" s="83"/>
      <c r="K107" s="18"/>
      <c r="L107" s="82"/>
      <c r="M107" s="82" t="str">
        <f>O85</f>
        <v>Car E</v>
      </c>
      <c r="N107" s="40"/>
      <c r="O107" s="41" t="s">
        <v>11</v>
      </c>
      <c r="P107" s="42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  <c r="AB107" s="45"/>
      <c r="AC107" s="74"/>
      <c r="AD107" s="74"/>
    </row>
    <row r="108">
      <c r="A108" s="129"/>
      <c r="B108" s="83"/>
      <c r="C108" s="83"/>
      <c r="D108" s="83"/>
      <c r="E108" s="83"/>
      <c r="F108" s="83"/>
      <c r="G108" s="83"/>
      <c r="H108" s="83"/>
      <c r="I108" s="83"/>
      <c r="J108" s="83"/>
      <c r="K108" s="18"/>
      <c r="L108" s="83"/>
      <c r="M108" s="83"/>
      <c r="N108" s="40"/>
      <c r="O108" s="41" t="s">
        <v>12</v>
      </c>
      <c r="P108" s="42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5"/>
      <c r="AC108" s="74"/>
      <c r="AD108" s="74"/>
    </row>
    <row r="109">
      <c r="A109" s="129"/>
      <c r="B109" s="83"/>
      <c r="C109" s="83"/>
      <c r="D109" s="83"/>
      <c r="E109" s="83"/>
      <c r="F109" s="83"/>
      <c r="G109" s="83"/>
      <c r="H109" s="83"/>
      <c r="I109" s="83"/>
      <c r="J109" s="83"/>
      <c r="K109" s="18"/>
      <c r="L109" s="83"/>
      <c r="M109" s="83"/>
      <c r="N109" s="50"/>
      <c r="O109" s="51" t="s">
        <v>13</v>
      </c>
      <c r="P109" s="52"/>
      <c r="Q109" s="53">
        <f t="shared" ref="Q109:AB109" si="43">if(today()&gt;Q$4, sum(Q106:Q108), "")</f>
        <v>0</v>
      </c>
      <c r="R109" s="53">
        <f t="shared" si="43"/>
        <v>0</v>
      </c>
      <c r="S109" s="53">
        <f t="shared" si="43"/>
        <v>0</v>
      </c>
      <c r="T109" s="53">
        <f t="shared" si="43"/>
        <v>0</v>
      </c>
      <c r="U109" s="53">
        <f t="shared" si="43"/>
        <v>0</v>
      </c>
      <c r="V109" s="53">
        <f t="shared" si="43"/>
        <v>0</v>
      </c>
      <c r="W109" s="53">
        <f t="shared" si="43"/>
        <v>0</v>
      </c>
      <c r="X109" s="53">
        <f t="shared" si="43"/>
        <v>0</v>
      </c>
      <c r="Y109" s="53">
        <f t="shared" si="43"/>
        <v>0</v>
      </c>
      <c r="Z109" s="53">
        <f t="shared" si="43"/>
        <v>0</v>
      </c>
      <c r="AA109" s="53">
        <f t="shared" si="43"/>
        <v>0</v>
      </c>
      <c r="AB109" s="54">
        <f t="shared" si="43"/>
        <v>0</v>
      </c>
      <c r="AC109" s="74"/>
      <c r="AD109" s="74"/>
    </row>
    <row r="110">
      <c r="A110" s="129"/>
      <c r="B110" s="83"/>
      <c r="C110" s="83"/>
      <c r="D110" s="83"/>
      <c r="E110" s="83"/>
      <c r="F110" s="83"/>
      <c r="G110" s="83"/>
      <c r="H110" s="83"/>
      <c r="I110" s="83"/>
      <c r="J110" s="83"/>
      <c r="K110" s="18"/>
      <c r="L110" s="83"/>
      <c r="M110" s="83"/>
      <c r="N110" s="55" t="s">
        <v>4</v>
      </c>
      <c r="O110" s="30" t="s">
        <v>60</v>
      </c>
      <c r="P110" s="31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3"/>
      <c r="AC110" s="74"/>
      <c r="AD110" s="74"/>
    </row>
    <row r="111">
      <c r="A111" s="129"/>
      <c r="B111" s="83"/>
      <c r="C111" s="83"/>
      <c r="D111" s="83"/>
      <c r="E111" s="83"/>
      <c r="F111" s="83"/>
      <c r="G111" s="83"/>
      <c r="H111" s="83"/>
      <c r="I111" s="83"/>
      <c r="J111" s="83"/>
      <c r="K111" s="18"/>
      <c r="L111" s="83"/>
      <c r="M111" s="83"/>
      <c r="N111" s="40"/>
      <c r="O111" s="41" t="s">
        <v>15</v>
      </c>
      <c r="P111" s="42"/>
      <c r="Q111" s="43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5"/>
      <c r="AC111" s="74"/>
      <c r="AD111" s="74"/>
    </row>
    <row r="112">
      <c r="A112" s="129"/>
      <c r="B112" s="83"/>
      <c r="C112" s="83"/>
      <c r="D112" s="83"/>
      <c r="E112" s="83"/>
      <c r="F112" s="83"/>
      <c r="G112" s="83"/>
      <c r="H112" s="83"/>
      <c r="I112" s="83"/>
      <c r="J112" s="83"/>
      <c r="K112" s="18"/>
      <c r="L112" s="83"/>
      <c r="M112" s="83"/>
      <c r="N112" s="40"/>
      <c r="O112" s="41" t="s">
        <v>16</v>
      </c>
      <c r="P112" s="42"/>
      <c r="Q112" s="43"/>
      <c r="R112" s="43"/>
      <c r="S112" s="43"/>
      <c r="T112" s="44"/>
      <c r="U112" s="44"/>
      <c r="V112" s="44"/>
      <c r="W112" s="44"/>
      <c r="X112" s="44"/>
      <c r="Y112" s="44"/>
      <c r="Z112" s="44"/>
      <c r="AA112" s="44"/>
      <c r="AB112" s="45"/>
      <c r="AC112" s="74"/>
      <c r="AD112" s="74"/>
    </row>
    <row r="113">
      <c r="A113" s="129"/>
      <c r="B113" s="83"/>
      <c r="C113" s="83"/>
      <c r="D113" s="83"/>
      <c r="E113" s="83"/>
      <c r="F113" s="83"/>
      <c r="G113" s="83"/>
      <c r="H113" s="83"/>
      <c r="I113" s="83"/>
      <c r="J113" s="83"/>
      <c r="K113" s="18"/>
      <c r="L113" s="83"/>
      <c r="M113" s="83"/>
      <c r="N113" s="40"/>
      <c r="O113" s="41" t="s">
        <v>17</v>
      </c>
      <c r="P113" s="42"/>
      <c r="Q113" s="44"/>
      <c r="R113" s="44"/>
      <c r="S113" s="44"/>
      <c r="T113" s="43"/>
      <c r="U113" s="44"/>
      <c r="V113" s="44"/>
      <c r="W113" s="44"/>
      <c r="X113" s="44"/>
      <c r="Y113" s="44"/>
      <c r="Z113" s="44"/>
      <c r="AA113" s="44"/>
      <c r="AB113" s="45"/>
      <c r="AC113" s="74"/>
      <c r="AD113" s="74"/>
    </row>
    <row r="114">
      <c r="A114" s="129"/>
      <c r="B114" s="83"/>
      <c r="C114" s="83"/>
      <c r="D114" s="83"/>
      <c r="E114" s="83"/>
      <c r="F114" s="83"/>
      <c r="G114" s="83"/>
      <c r="H114" s="83"/>
      <c r="I114" s="83"/>
      <c r="J114" s="83"/>
      <c r="K114" s="18"/>
      <c r="L114" s="83"/>
      <c r="M114" s="83"/>
      <c r="N114" s="40"/>
      <c r="O114" s="41" t="s">
        <v>18</v>
      </c>
      <c r="P114" s="42"/>
      <c r="Q114" s="44"/>
      <c r="R114" s="44"/>
      <c r="S114" s="44"/>
      <c r="T114" s="43"/>
      <c r="U114" s="44"/>
      <c r="V114" s="44"/>
      <c r="W114" s="44"/>
      <c r="X114" s="44"/>
      <c r="Y114" s="44"/>
      <c r="Z114" s="44"/>
      <c r="AA114" s="44"/>
      <c r="AB114" s="45"/>
      <c r="AC114" s="74"/>
      <c r="AD114" s="74"/>
    </row>
    <row r="115">
      <c r="A115" s="129"/>
      <c r="B115" s="83"/>
      <c r="C115" s="83"/>
      <c r="D115" s="83"/>
      <c r="E115" s="83"/>
      <c r="F115" s="83"/>
      <c r="G115" s="83"/>
      <c r="H115" s="83"/>
      <c r="I115" s="83"/>
      <c r="J115" s="83"/>
      <c r="K115" s="18"/>
      <c r="L115" s="83"/>
      <c r="M115" s="83"/>
      <c r="N115" s="40"/>
      <c r="O115" s="41" t="s">
        <v>19</v>
      </c>
      <c r="P115" s="42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5"/>
      <c r="AC115" s="74"/>
      <c r="AD115" s="74"/>
    </row>
    <row r="116">
      <c r="A116" s="129"/>
      <c r="B116" s="83"/>
      <c r="C116" s="83"/>
      <c r="D116" s="83"/>
      <c r="E116" s="83"/>
      <c r="F116" s="83"/>
      <c r="G116" s="83"/>
      <c r="H116" s="83"/>
      <c r="I116" s="83"/>
      <c r="J116" s="83"/>
      <c r="K116" s="18"/>
      <c r="L116" s="83"/>
      <c r="M116" s="83"/>
      <c r="N116" s="40"/>
      <c r="O116" s="41" t="s">
        <v>20</v>
      </c>
      <c r="P116" s="42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5"/>
      <c r="AC116" s="74"/>
      <c r="AD116" s="74"/>
    </row>
    <row r="117">
      <c r="A117" s="129"/>
      <c r="B117" s="83"/>
      <c r="C117" s="83"/>
      <c r="D117" s="83"/>
      <c r="E117" s="83"/>
      <c r="F117" s="83"/>
      <c r="G117" s="83"/>
      <c r="H117" s="83"/>
      <c r="I117" s="83"/>
      <c r="J117" s="83"/>
      <c r="K117" s="18"/>
      <c r="L117" s="83"/>
      <c r="M117" s="83"/>
      <c r="N117" s="40"/>
      <c r="O117" s="41" t="s">
        <v>21</v>
      </c>
      <c r="P117" s="42"/>
      <c r="Q117" s="43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5"/>
      <c r="AC117" s="74"/>
      <c r="AD117" s="74"/>
    </row>
    <row r="118">
      <c r="A118" s="129"/>
      <c r="B118" s="83"/>
      <c r="C118" s="83"/>
      <c r="D118" s="83"/>
      <c r="E118" s="83"/>
      <c r="F118" s="83"/>
      <c r="G118" s="83"/>
      <c r="H118" s="83"/>
      <c r="I118" s="83"/>
      <c r="J118" s="83"/>
      <c r="K118" s="18"/>
      <c r="L118" s="83"/>
      <c r="M118" s="83"/>
      <c r="N118" s="50"/>
      <c r="O118" s="56" t="s">
        <v>22</v>
      </c>
      <c r="P118" s="57"/>
      <c r="Q118" s="58">
        <f t="shared" ref="Q118:AB118" si="44">if(today()&gt;Q$4, sum(Q110:Q117), "")</f>
        <v>0</v>
      </c>
      <c r="R118" s="58">
        <f t="shared" si="44"/>
        <v>0</v>
      </c>
      <c r="S118" s="58">
        <f t="shared" si="44"/>
        <v>0</v>
      </c>
      <c r="T118" s="58">
        <f t="shared" si="44"/>
        <v>0</v>
      </c>
      <c r="U118" s="58">
        <f t="shared" si="44"/>
        <v>0</v>
      </c>
      <c r="V118" s="58">
        <f t="shared" si="44"/>
        <v>0</v>
      </c>
      <c r="W118" s="58">
        <f t="shared" si="44"/>
        <v>0</v>
      </c>
      <c r="X118" s="58">
        <f t="shared" si="44"/>
        <v>0</v>
      </c>
      <c r="Y118" s="58">
        <f t="shared" si="44"/>
        <v>0</v>
      </c>
      <c r="Z118" s="58">
        <f t="shared" si="44"/>
        <v>0</v>
      </c>
      <c r="AA118" s="58">
        <f t="shared" si="44"/>
        <v>0</v>
      </c>
      <c r="AB118" s="59">
        <f t="shared" si="44"/>
        <v>0</v>
      </c>
      <c r="AC118" s="74"/>
      <c r="AD118" s="74"/>
    </row>
    <row r="119">
      <c r="A119" s="129"/>
      <c r="B119" s="83"/>
      <c r="C119" s="83"/>
      <c r="D119" s="83"/>
      <c r="E119" s="83"/>
      <c r="F119" s="83"/>
      <c r="G119" s="83"/>
      <c r="H119" s="83"/>
      <c r="I119" s="83"/>
      <c r="J119" s="83"/>
      <c r="K119" s="18"/>
      <c r="L119" s="83"/>
      <c r="M119" s="83"/>
      <c r="N119" s="61" t="s">
        <v>23</v>
      </c>
      <c r="O119" s="62" t="s">
        <v>24</v>
      </c>
      <c r="P119" s="63"/>
      <c r="Q119" s="64">
        <f t="shared" ref="Q119:AB119" si="45">if(today()&gt;Q$4, Q109-Q118, "")</f>
        <v>0</v>
      </c>
      <c r="R119" s="64">
        <f t="shared" si="45"/>
        <v>0</v>
      </c>
      <c r="S119" s="64">
        <f t="shared" si="45"/>
        <v>0</v>
      </c>
      <c r="T119" s="64">
        <f t="shared" si="45"/>
        <v>0</v>
      </c>
      <c r="U119" s="64">
        <f t="shared" si="45"/>
        <v>0</v>
      </c>
      <c r="V119" s="64">
        <f t="shared" si="45"/>
        <v>0</v>
      </c>
      <c r="W119" s="64">
        <f t="shared" si="45"/>
        <v>0</v>
      </c>
      <c r="X119" s="64">
        <f t="shared" si="45"/>
        <v>0</v>
      </c>
      <c r="Y119" s="64">
        <f t="shared" si="45"/>
        <v>0</v>
      </c>
      <c r="Z119" s="64">
        <f t="shared" si="45"/>
        <v>0</v>
      </c>
      <c r="AA119" s="64">
        <f t="shared" si="45"/>
        <v>0</v>
      </c>
      <c r="AB119" s="65">
        <f t="shared" si="45"/>
        <v>0</v>
      </c>
      <c r="AC119" s="74"/>
      <c r="AD119" s="74"/>
    </row>
    <row r="120">
      <c r="A120" s="129"/>
      <c r="B120" s="83"/>
      <c r="C120" s="83"/>
      <c r="D120" s="83"/>
      <c r="E120" s="83"/>
      <c r="F120" s="83"/>
      <c r="G120" s="83"/>
      <c r="H120" s="83"/>
      <c r="I120" s="83"/>
      <c r="J120" s="83"/>
      <c r="K120" s="18"/>
      <c r="L120" s="83"/>
      <c r="M120" s="83"/>
      <c r="N120" s="40"/>
      <c r="O120" s="67" t="s">
        <v>26</v>
      </c>
      <c r="P120" s="130"/>
      <c r="Q120" s="68">
        <f t="shared" ref="Q120:AB120" si="46">if(today()&gt;Q$4, Q119+P120, "")</f>
        <v>0</v>
      </c>
      <c r="R120" s="68">
        <f t="shared" si="46"/>
        <v>0</v>
      </c>
      <c r="S120" s="68">
        <f t="shared" si="46"/>
        <v>0</v>
      </c>
      <c r="T120" s="68">
        <f t="shared" si="46"/>
        <v>0</v>
      </c>
      <c r="U120" s="68">
        <f t="shared" si="46"/>
        <v>0</v>
      </c>
      <c r="V120" s="68">
        <f t="shared" si="46"/>
        <v>0</v>
      </c>
      <c r="W120" s="68">
        <f t="shared" si="46"/>
        <v>0</v>
      </c>
      <c r="X120" s="68">
        <f t="shared" si="46"/>
        <v>0</v>
      </c>
      <c r="Y120" s="68">
        <f t="shared" si="46"/>
        <v>0</v>
      </c>
      <c r="Z120" s="68">
        <f t="shared" si="46"/>
        <v>0</v>
      </c>
      <c r="AA120" s="68">
        <f t="shared" si="46"/>
        <v>0</v>
      </c>
      <c r="AB120" s="69">
        <f t="shared" si="46"/>
        <v>0</v>
      </c>
      <c r="AC120" s="74"/>
      <c r="AD120" s="74"/>
    </row>
    <row r="121">
      <c r="A121" s="129"/>
      <c r="B121" s="83"/>
      <c r="C121" s="83"/>
      <c r="D121" s="83"/>
      <c r="E121" s="83"/>
      <c r="F121" s="83"/>
      <c r="G121" s="83"/>
      <c r="H121" s="83"/>
      <c r="I121" s="83"/>
      <c r="J121" s="83"/>
      <c r="K121" s="18"/>
      <c r="L121" s="83"/>
      <c r="M121" s="83"/>
      <c r="N121" s="40"/>
      <c r="O121" s="71" t="s">
        <v>27</v>
      </c>
      <c r="P121" s="72"/>
      <c r="Q121" s="72">
        <f t="shared" ref="Q121:AB121" si="47">if(Q$4&lt;vlookup($O105,$C$38:$H$47,4, false), "",  if(today()&gt;Q$4,if(VLOOKUP($O105,$C$38:$H$47, 5, false)="Yes", VLOOKUP($O105,$C$38:$H$47, 6, false), VLOOKUP($O105,$C$38:$H$47, 6, false)/VLOOKUP($O105,$C$38:$H$47, 3, false)*((rounddown(Q$4-VLOOKUP($O105,$C$38:$H$47, 4, false), 1)+30)/30)), ""))</f>
        <v>0</v>
      </c>
      <c r="R121" s="72">
        <f t="shared" si="47"/>
        <v>0</v>
      </c>
      <c r="S121" s="72">
        <f t="shared" si="47"/>
        <v>0</v>
      </c>
      <c r="T121" s="72">
        <f t="shared" si="47"/>
        <v>0</v>
      </c>
      <c r="U121" s="72">
        <f t="shared" si="47"/>
        <v>0</v>
      </c>
      <c r="V121" s="72">
        <f t="shared" si="47"/>
        <v>0</v>
      </c>
      <c r="W121" s="72">
        <f t="shared" si="47"/>
        <v>0</v>
      </c>
      <c r="X121" s="72">
        <f t="shared" si="47"/>
        <v>0</v>
      </c>
      <c r="Y121" s="72">
        <f t="shared" si="47"/>
        <v>0</v>
      </c>
      <c r="Z121" s="72">
        <f t="shared" si="47"/>
        <v>0</v>
      </c>
      <c r="AA121" s="72">
        <f t="shared" si="47"/>
        <v>0</v>
      </c>
      <c r="AB121" s="73">
        <f t="shared" si="47"/>
        <v>0</v>
      </c>
      <c r="AC121" s="74"/>
      <c r="AD121" s="74"/>
    </row>
    <row r="122">
      <c r="A122" s="129"/>
      <c r="B122" s="83"/>
      <c r="C122" s="83"/>
      <c r="D122" s="83"/>
      <c r="E122" s="83"/>
      <c r="F122" s="83"/>
      <c r="G122" s="83"/>
      <c r="H122" s="83"/>
      <c r="I122" s="83"/>
      <c r="J122" s="83"/>
      <c r="K122" s="18"/>
      <c r="L122" s="83"/>
      <c r="M122" s="83"/>
      <c r="N122" s="75"/>
      <c r="O122" s="76" t="s">
        <v>8</v>
      </c>
      <c r="P122" s="77"/>
      <c r="Q122" s="78">
        <f t="shared" ref="Q122:AB122" si="48">if(Q$4&lt;vlookup($O105,$C$38:$H$47,4, false), "",if(today()&gt;Q$4,Q120+Q121, ""))</f>
        <v>0</v>
      </c>
      <c r="R122" s="78">
        <f t="shared" si="48"/>
        <v>0</v>
      </c>
      <c r="S122" s="78">
        <f t="shared" si="48"/>
        <v>0</v>
      </c>
      <c r="T122" s="78">
        <f t="shared" si="48"/>
        <v>0</v>
      </c>
      <c r="U122" s="78">
        <f t="shared" si="48"/>
        <v>0</v>
      </c>
      <c r="V122" s="78">
        <f t="shared" si="48"/>
        <v>0</v>
      </c>
      <c r="W122" s="78">
        <f t="shared" si="48"/>
        <v>0</v>
      </c>
      <c r="X122" s="78">
        <f t="shared" si="48"/>
        <v>0</v>
      </c>
      <c r="Y122" s="78">
        <f t="shared" si="48"/>
        <v>0</v>
      </c>
      <c r="Z122" s="78">
        <f t="shared" si="48"/>
        <v>0</v>
      </c>
      <c r="AA122" s="78">
        <f t="shared" si="48"/>
        <v>0</v>
      </c>
      <c r="AB122" s="79">
        <f t="shared" si="48"/>
        <v>0</v>
      </c>
      <c r="AC122" s="74"/>
      <c r="AD122" s="74"/>
    </row>
    <row r="123">
      <c r="A123" s="129"/>
      <c r="B123" s="83"/>
      <c r="C123" s="83"/>
      <c r="D123" s="83"/>
      <c r="E123" s="83"/>
      <c r="F123" s="83"/>
      <c r="G123" s="83"/>
      <c r="H123" s="83"/>
      <c r="I123" s="83"/>
      <c r="J123" s="83"/>
      <c r="K123" s="18"/>
      <c r="L123" s="83"/>
      <c r="M123" s="83"/>
      <c r="N123" s="127"/>
      <c r="O123" s="127"/>
      <c r="P123" s="128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</row>
    <row r="124">
      <c r="A124" s="129"/>
      <c r="B124" s="83"/>
      <c r="C124" s="83"/>
      <c r="D124" s="83"/>
      <c r="E124" s="83"/>
      <c r="F124" s="83"/>
      <c r="G124" s="83"/>
      <c r="H124" s="83"/>
      <c r="I124" s="83"/>
      <c r="J124" s="83"/>
      <c r="K124" s="18"/>
      <c r="L124" s="83"/>
      <c r="M124" s="83"/>
      <c r="N124" s="127"/>
      <c r="O124" s="127"/>
      <c r="P124" s="128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</row>
    <row r="125">
      <c r="A125" s="129"/>
      <c r="B125" s="83"/>
      <c r="C125" s="83"/>
      <c r="D125" s="83"/>
      <c r="E125" s="83"/>
      <c r="F125" s="83"/>
      <c r="G125" s="83"/>
      <c r="H125" s="83"/>
      <c r="I125" s="83"/>
      <c r="J125" s="83"/>
      <c r="K125" s="18"/>
      <c r="L125" s="83"/>
      <c r="M125" s="83"/>
      <c r="N125" s="19">
        <v>7.0</v>
      </c>
      <c r="O125" s="20" t="str">
        <f>vlookup($N125, $B$28:$C$35, 2, false)</f>
        <v>Car G</v>
      </c>
      <c r="P125" s="21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3"/>
      <c r="AC125" s="74"/>
      <c r="AD125" s="74"/>
    </row>
    <row r="126">
      <c r="A126" s="129"/>
      <c r="B126" s="83"/>
      <c r="C126" s="83"/>
      <c r="D126" s="83"/>
      <c r="E126" s="83"/>
      <c r="F126" s="83"/>
      <c r="G126" s="83"/>
      <c r="H126" s="83"/>
      <c r="I126" s="83"/>
      <c r="J126" s="83"/>
      <c r="K126" s="18"/>
      <c r="L126" s="83"/>
      <c r="M126" s="83"/>
      <c r="N126" s="29" t="s">
        <v>3</v>
      </c>
      <c r="O126" s="30" t="s">
        <v>9</v>
      </c>
      <c r="P126" s="31"/>
      <c r="Q126" s="32" t="str">
        <f t="shared" ref="Q126:AB126" si="49">iferror(VLOOKUP(CONCATENATE($O125,Q$4), 'Looker Data Input'!$A:$E, 4, false), "")</f>
        <v/>
      </c>
      <c r="R126" s="32" t="str">
        <f t="shared" si="49"/>
        <v/>
      </c>
      <c r="S126" s="32" t="str">
        <f t="shared" si="49"/>
        <v/>
      </c>
      <c r="T126" s="32" t="str">
        <f t="shared" si="49"/>
        <v/>
      </c>
      <c r="U126" s="32" t="str">
        <f t="shared" si="49"/>
        <v/>
      </c>
      <c r="V126" s="32" t="str">
        <f t="shared" si="49"/>
        <v/>
      </c>
      <c r="W126" s="32" t="str">
        <f t="shared" si="49"/>
        <v/>
      </c>
      <c r="X126" s="32" t="str">
        <f t="shared" si="49"/>
        <v/>
      </c>
      <c r="Y126" s="32" t="str">
        <f t="shared" si="49"/>
        <v/>
      </c>
      <c r="Z126" s="32" t="str">
        <f t="shared" si="49"/>
        <v/>
      </c>
      <c r="AA126" s="32" t="str">
        <f t="shared" si="49"/>
        <v/>
      </c>
      <c r="AB126" s="33" t="str">
        <f t="shared" si="49"/>
        <v/>
      </c>
      <c r="AC126" s="74"/>
      <c r="AD126" s="74"/>
    </row>
    <row r="127">
      <c r="A127" s="129"/>
      <c r="B127" s="83"/>
      <c r="C127" s="83"/>
      <c r="D127" s="83"/>
      <c r="E127" s="83"/>
      <c r="F127" s="83"/>
      <c r="G127" s="83"/>
      <c r="H127" s="83"/>
      <c r="I127" s="83"/>
      <c r="J127" s="83"/>
      <c r="K127" s="18"/>
      <c r="L127" s="83"/>
      <c r="M127" s="83"/>
      <c r="N127" s="40"/>
      <c r="O127" s="41" t="s">
        <v>11</v>
      </c>
      <c r="P127" s="42"/>
      <c r="Q127" s="44"/>
      <c r="R127" s="44"/>
      <c r="S127" s="44"/>
      <c r="T127" s="44"/>
      <c r="U127" s="44"/>
      <c r="V127" s="43"/>
      <c r="W127" s="44"/>
      <c r="X127" s="44"/>
      <c r="Y127" s="44"/>
      <c r="Z127" s="44"/>
      <c r="AA127" s="44"/>
      <c r="AB127" s="45"/>
      <c r="AC127" s="74"/>
      <c r="AD127" s="74"/>
    </row>
    <row r="128">
      <c r="A128" s="129"/>
      <c r="B128" s="83"/>
      <c r="C128" s="83"/>
      <c r="D128" s="83"/>
      <c r="E128" s="83"/>
      <c r="F128" s="83"/>
      <c r="G128" s="83"/>
      <c r="H128" s="83"/>
      <c r="I128" s="83"/>
      <c r="J128" s="83"/>
      <c r="K128" s="18"/>
      <c r="L128" s="82"/>
      <c r="M128" s="82" t="str">
        <f>O105</f>
        <v>Car F</v>
      </c>
      <c r="N128" s="40"/>
      <c r="O128" s="41" t="s">
        <v>12</v>
      </c>
      <c r="P128" s="42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5"/>
      <c r="AC128" s="74"/>
      <c r="AD128" s="74"/>
    </row>
    <row r="129">
      <c r="A129" s="129"/>
      <c r="B129" s="83"/>
      <c r="C129" s="83"/>
      <c r="D129" s="83"/>
      <c r="E129" s="83"/>
      <c r="F129" s="83"/>
      <c r="G129" s="83"/>
      <c r="H129" s="83"/>
      <c r="I129" s="83"/>
      <c r="J129" s="83"/>
      <c r="K129" s="18"/>
      <c r="L129" s="83"/>
      <c r="M129" s="83"/>
      <c r="N129" s="50"/>
      <c r="O129" s="51" t="s">
        <v>13</v>
      </c>
      <c r="P129" s="52"/>
      <c r="Q129" s="53">
        <f t="shared" ref="Q129:AB129" si="50">if(today()&gt;Q$4, sum(Q126:Q128), "")</f>
        <v>0</v>
      </c>
      <c r="R129" s="53">
        <f t="shared" si="50"/>
        <v>0</v>
      </c>
      <c r="S129" s="53">
        <f t="shared" si="50"/>
        <v>0</v>
      </c>
      <c r="T129" s="53">
        <f t="shared" si="50"/>
        <v>0</v>
      </c>
      <c r="U129" s="53">
        <f t="shared" si="50"/>
        <v>0</v>
      </c>
      <c r="V129" s="53">
        <f t="shared" si="50"/>
        <v>0</v>
      </c>
      <c r="W129" s="53">
        <f t="shared" si="50"/>
        <v>0</v>
      </c>
      <c r="X129" s="53">
        <f t="shared" si="50"/>
        <v>0</v>
      </c>
      <c r="Y129" s="53">
        <f t="shared" si="50"/>
        <v>0</v>
      </c>
      <c r="Z129" s="53">
        <f t="shared" si="50"/>
        <v>0</v>
      </c>
      <c r="AA129" s="53">
        <f t="shared" si="50"/>
        <v>0</v>
      </c>
      <c r="AB129" s="54">
        <f t="shared" si="50"/>
        <v>0</v>
      </c>
      <c r="AC129" s="74"/>
      <c r="AD129" s="74"/>
    </row>
    <row r="130">
      <c r="A130" s="129"/>
      <c r="B130" s="83"/>
      <c r="C130" s="83"/>
      <c r="D130" s="83"/>
      <c r="E130" s="83"/>
      <c r="F130" s="83"/>
      <c r="G130" s="83"/>
      <c r="H130" s="83"/>
      <c r="I130" s="83"/>
      <c r="J130" s="83"/>
      <c r="K130" s="18"/>
      <c r="L130" s="83"/>
      <c r="M130" s="83"/>
      <c r="N130" s="55" t="s">
        <v>4</v>
      </c>
      <c r="O130" s="30" t="s">
        <v>61</v>
      </c>
      <c r="P130" s="31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3"/>
      <c r="AC130" s="74"/>
      <c r="AD130" s="74"/>
    </row>
    <row r="131">
      <c r="A131" s="129"/>
      <c r="B131" s="83"/>
      <c r="C131" s="83"/>
      <c r="D131" s="83"/>
      <c r="E131" s="83"/>
      <c r="F131" s="83"/>
      <c r="G131" s="83"/>
      <c r="H131" s="83"/>
      <c r="I131" s="83"/>
      <c r="J131" s="83"/>
      <c r="K131" s="18"/>
      <c r="L131" s="83"/>
      <c r="M131" s="83"/>
      <c r="N131" s="40"/>
      <c r="O131" s="41" t="s">
        <v>15</v>
      </c>
      <c r="P131" s="42"/>
      <c r="Q131" s="43"/>
      <c r="R131" s="44"/>
      <c r="S131" s="44"/>
      <c r="T131" s="44"/>
      <c r="U131" s="44"/>
      <c r="V131" s="44"/>
      <c r="W131" s="44"/>
      <c r="X131" s="44"/>
      <c r="Y131" s="44"/>
      <c r="Z131" s="44"/>
      <c r="AA131" s="44"/>
      <c r="AB131" s="45"/>
      <c r="AC131" s="74"/>
      <c r="AD131" s="74"/>
    </row>
    <row r="132">
      <c r="A132" s="129"/>
      <c r="B132" s="60"/>
      <c r="C132" s="60"/>
      <c r="D132" s="60"/>
      <c r="E132" s="60"/>
      <c r="F132" s="60"/>
      <c r="G132" s="60"/>
      <c r="H132" s="60"/>
      <c r="I132" s="60"/>
      <c r="J132" s="60"/>
      <c r="K132" s="18"/>
      <c r="L132" s="60"/>
      <c r="M132" s="60"/>
      <c r="N132" s="40"/>
      <c r="O132" s="41" t="s">
        <v>16</v>
      </c>
      <c r="P132" s="42"/>
      <c r="Q132" s="43"/>
      <c r="R132" s="43"/>
      <c r="S132" s="43"/>
      <c r="T132" s="44"/>
      <c r="U132" s="44"/>
      <c r="V132" s="44"/>
      <c r="W132" s="44"/>
      <c r="X132" s="44"/>
      <c r="Y132" s="44"/>
      <c r="Z132" s="44"/>
      <c r="AA132" s="44"/>
      <c r="AB132" s="45"/>
      <c r="AC132" s="74"/>
      <c r="AD132" s="74"/>
    </row>
    <row r="133">
      <c r="A133" s="129"/>
      <c r="B133" s="60"/>
      <c r="C133" s="60"/>
      <c r="D133" s="60"/>
      <c r="E133" s="60"/>
      <c r="F133" s="60"/>
      <c r="G133" s="60"/>
      <c r="H133" s="60"/>
      <c r="I133" s="60"/>
      <c r="J133" s="60"/>
      <c r="K133" s="18"/>
      <c r="L133" s="60"/>
      <c r="M133" s="60"/>
      <c r="N133" s="40"/>
      <c r="O133" s="41" t="s">
        <v>17</v>
      </c>
      <c r="P133" s="42"/>
      <c r="Q133" s="44"/>
      <c r="R133" s="44"/>
      <c r="S133" s="44"/>
      <c r="T133" s="43"/>
      <c r="U133" s="44"/>
      <c r="V133" s="44"/>
      <c r="W133" s="44"/>
      <c r="X133" s="44"/>
      <c r="Y133" s="44"/>
      <c r="Z133" s="44"/>
      <c r="AA133" s="44"/>
      <c r="AB133" s="45"/>
      <c r="AC133" s="74"/>
      <c r="AD133" s="74"/>
    </row>
    <row r="134">
      <c r="A134" s="129"/>
      <c r="B134" s="60"/>
      <c r="C134" s="60"/>
      <c r="D134" s="60"/>
      <c r="E134" s="60"/>
      <c r="F134" s="60"/>
      <c r="G134" s="60"/>
      <c r="H134" s="60"/>
      <c r="I134" s="60"/>
      <c r="J134" s="60"/>
      <c r="K134" s="18"/>
      <c r="L134" s="60"/>
      <c r="M134" s="60"/>
      <c r="N134" s="40"/>
      <c r="O134" s="41" t="s">
        <v>18</v>
      </c>
      <c r="P134" s="42"/>
      <c r="Q134" s="44"/>
      <c r="R134" s="44"/>
      <c r="S134" s="44"/>
      <c r="T134" s="43"/>
      <c r="U134" s="44"/>
      <c r="V134" s="44"/>
      <c r="W134" s="44"/>
      <c r="X134" s="44"/>
      <c r="Y134" s="44"/>
      <c r="Z134" s="44"/>
      <c r="AA134" s="44"/>
      <c r="AB134" s="45"/>
      <c r="AC134" s="74"/>
      <c r="AD134" s="74"/>
    </row>
    <row r="135">
      <c r="A135" s="129"/>
      <c r="B135" s="60"/>
      <c r="C135" s="60"/>
      <c r="D135" s="60"/>
      <c r="E135" s="60"/>
      <c r="F135" s="60"/>
      <c r="G135" s="60"/>
      <c r="H135" s="60"/>
      <c r="I135" s="60"/>
      <c r="J135" s="60"/>
      <c r="K135" s="18"/>
      <c r="L135" s="60"/>
      <c r="M135" s="60"/>
      <c r="N135" s="40"/>
      <c r="O135" s="41" t="s">
        <v>19</v>
      </c>
      <c r="P135" s="42"/>
      <c r="Q135" s="44"/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5"/>
      <c r="AC135" s="74"/>
      <c r="AD135" s="74"/>
    </row>
    <row r="136">
      <c r="A136" s="129"/>
      <c r="B136" s="60"/>
      <c r="C136" s="60"/>
      <c r="D136" s="60"/>
      <c r="E136" s="60"/>
      <c r="F136" s="60"/>
      <c r="G136" s="60"/>
      <c r="H136" s="60"/>
      <c r="I136" s="60"/>
      <c r="J136" s="60"/>
      <c r="K136" s="18"/>
      <c r="L136" s="60"/>
      <c r="M136" s="60"/>
      <c r="N136" s="40"/>
      <c r="O136" s="41" t="s">
        <v>20</v>
      </c>
      <c r="P136" s="42"/>
      <c r="Q136" s="44"/>
      <c r="R136" s="44"/>
      <c r="S136" s="44"/>
      <c r="T136" s="44"/>
      <c r="U136" s="44"/>
      <c r="V136" s="44"/>
      <c r="W136" s="44"/>
      <c r="X136" s="44"/>
      <c r="Y136" s="44"/>
      <c r="Z136" s="44"/>
      <c r="AA136" s="44"/>
      <c r="AB136" s="45"/>
      <c r="AC136" s="74"/>
      <c r="AD136" s="74"/>
    </row>
    <row r="137">
      <c r="A137" s="129"/>
      <c r="B137" s="60"/>
      <c r="C137" s="60"/>
      <c r="D137" s="60"/>
      <c r="E137" s="60"/>
      <c r="F137" s="60"/>
      <c r="G137" s="60"/>
      <c r="H137" s="60"/>
      <c r="I137" s="60"/>
      <c r="J137" s="60"/>
      <c r="K137" s="18"/>
      <c r="L137" s="60"/>
      <c r="M137" s="60"/>
      <c r="N137" s="40"/>
      <c r="O137" s="41" t="s">
        <v>21</v>
      </c>
      <c r="P137" s="42"/>
      <c r="Q137" s="43"/>
      <c r="R137" s="44"/>
      <c r="S137" s="44"/>
      <c r="T137" s="44"/>
      <c r="U137" s="44"/>
      <c r="V137" s="44"/>
      <c r="W137" s="44"/>
      <c r="X137" s="44"/>
      <c r="Y137" s="44"/>
      <c r="Z137" s="44"/>
      <c r="AA137" s="44"/>
      <c r="AB137" s="45"/>
      <c r="AC137" s="74"/>
      <c r="AD137" s="74"/>
    </row>
    <row r="138">
      <c r="A138" s="129"/>
      <c r="B138" s="60"/>
      <c r="C138" s="60"/>
      <c r="D138" s="60"/>
      <c r="E138" s="60"/>
      <c r="F138" s="60"/>
      <c r="G138" s="60"/>
      <c r="H138" s="60"/>
      <c r="I138" s="60"/>
      <c r="J138" s="60"/>
      <c r="K138" s="18"/>
      <c r="L138" s="60"/>
      <c r="M138" s="60"/>
      <c r="N138" s="50"/>
      <c r="O138" s="56" t="s">
        <v>22</v>
      </c>
      <c r="P138" s="57"/>
      <c r="Q138" s="58">
        <f t="shared" ref="Q138:AB138" si="51">if(today()&gt;Q$4, sum(Q130:Q137), "")</f>
        <v>0</v>
      </c>
      <c r="R138" s="58">
        <f t="shared" si="51"/>
        <v>0</v>
      </c>
      <c r="S138" s="58">
        <f t="shared" si="51"/>
        <v>0</v>
      </c>
      <c r="T138" s="58">
        <f t="shared" si="51"/>
        <v>0</v>
      </c>
      <c r="U138" s="58">
        <f t="shared" si="51"/>
        <v>0</v>
      </c>
      <c r="V138" s="58">
        <f t="shared" si="51"/>
        <v>0</v>
      </c>
      <c r="W138" s="58">
        <f t="shared" si="51"/>
        <v>0</v>
      </c>
      <c r="X138" s="58">
        <f t="shared" si="51"/>
        <v>0</v>
      </c>
      <c r="Y138" s="58">
        <f t="shared" si="51"/>
        <v>0</v>
      </c>
      <c r="Z138" s="58">
        <f t="shared" si="51"/>
        <v>0</v>
      </c>
      <c r="AA138" s="58">
        <f t="shared" si="51"/>
        <v>0</v>
      </c>
      <c r="AB138" s="59">
        <f t="shared" si="51"/>
        <v>0</v>
      </c>
      <c r="AC138" s="74"/>
      <c r="AD138" s="74"/>
    </row>
    <row r="139">
      <c r="A139" s="129"/>
      <c r="B139" s="60"/>
      <c r="C139" s="60"/>
      <c r="D139" s="60"/>
      <c r="E139" s="60"/>
      <c r="F139" s="60"/>
      <c r="G139" s="60"/>
      <c r="H139" s="60"/>
      <c r="I139" s="60"/>
      <c r="J139" s="60"/>
      <c r="K139" s="18"/>
      <c r="L139" s="60"/>
      <c r="M139" s="60"/>
      <c r="N139" s="61" t="s">
        <v>23</v>
      </c>
      <c r="O139" s="62" t="s">
        <v>24</v>
      </c>
      <c r="P139" s="63"/>
      <c r="Q139" s="64">
        <f t="shared" ref="Q139:AB139" si="52">if(today()&gt;Q$4, Q129-Q138, "")</f>
        <v>0</v>
      </c>
      <c r="R139" s="64">
        <f t="shared" si="52"/>
        <v>0</v>
      </c>
      <c r="S139" s="64">
        <f t="shared" si="52"/>
        <v>0</v>
      </c>
      <c r="T139" s="64">
        <f t="shared" si="52"/>
        <v>0</v>
      </c>
      <c r="U139" s="64">
        <f t="shared" si="52"/>
        <v>0</v>
      </c>
      <c r="V139" s="64">
        <f t="shared" si="52"/>
        <v>0</v>
      </c>
      <c r="W139" s="64">
        <f t="shared" si="52"/>
        <v>0</v>
      </c>
      <c r="X139" s="64">
        <f t="shared" si="52"/>
        <v>0</v>
      </c>
      <c r="Y139" s="64">
        <f t="shared" si="52"/>
        <v>0</v>
      </c>
      <c r="Z139" s="64">
        <f t="shared" si="52"/>
        <v>0</v>
      </c>
      <c r="AA139" s="64">
        <f t="shared" si="52"/>
        <v>0</v>
      </c>
      <c r="AB139" s="65">
        <f t="shared" si="52"/>
        <v>0</v>
      </c>
      <c r="AC139" s="74"/>
      <c r="AD139" s="74"/>
    </row>
    <row r="140">
      <c r="A140" s="129"/>
      <c r="B140" s="60"/>
      <c r="C140" s="60"/>
      <c r="D140" s="60"/>
      <c r="E140" s="60"/>
      <c r="F140" s="60"/>
      <c r="G140" s="60"/>
      <c r="H140" s="60"/>
      <c r="I140" s="60"/>
      <c r="J140" s="60"/>
      <c r="K140" s="18"/>
      <c r="L140" s="60"/>
      <c r="M140" s="60"/>
      <c r="N140" s="40"/>
      <c r="O140" s="67" t="s">
        <v>26</v>
      </c>
      <c r="P140" s="130"/>
      <c r="Q140" s="68">
        <f t="shared" ref="Q140:AB140" si="53">if(today()&gt;Q$4, Q139+P140, "")</f>
        <v>0</v>
      </c>
      <c r="R140" s="68">
        <f t="shared" si="53"/>
        <v>0</v>
      </c>
      <c r="S140" s="68">
        <f t="shared" si="53"/>
        <v>0</v>
      </c>
      <c r="T140" s="68">
        <f t="shared" si="53"/>
        <v>0</v>
      </c>
      <c r="U140" s="68">
        <f t="shared" si="53"/>
        <v>0</v>
      </c>
      <c r="V140" s="68">
        <f t="shared" si="53"/>
        <v>0</v>
      </c>
      <c r="W140" s="68">
        <f t="shared" si="53"/>
        <v>0</v>
      </c>
      <c r="X140" s="68">
        <f t="shared" si="53"/>
        <v>0</v>
      </c>
      <c r="Y140" s="68">
        <f t="shared" si="53"/>
        <v>0</v>
      </c>
      <c r="Z140" s="68">
        <f t="shared" si="53"/>
        <v>0</v>
      </c>
      <c r="AA140" s="68">
        <f t="shared" si="53"/>
        <v>0</v>
      </c>
      <c r="AB140" s="69">
        <f t="shared" si="53"/>
        <v>0</v>
      </c>
      <c r="AC140" s="74"/>
      <c r="AD140" s="74"/>
    </row>
    <row r="141">
      <c r="A141" s="129"/>
      <c r="B141" s="60"/>
      <c r="C141" s="60"/>
      <c r="D141" s="60"/>
      <c r="E141" s="60"/>
      <c r="F141" s="60"/>
      <c r="G141" s="60"/>
      <c r="H141" s="60"/>
      <c r="I141" s="60"/>
      <c r="J141" s="60"/>
      <c r="K141" s="18"/>
      <c r="L141" s="60"/>
      <c r="M141" s="60"/>
      <c r="N141" s="40"/>
      <c r="O141" s="71" t="s">
        <v>27</v>
      </c>
      <c r="P141" s="72"/>
      <c r="Q141" s="72">
        <f t="shared" ref="Q141:AB141" si="54">if(Q$4&lt;vlookup($O125,$C$38:$H$47,4, false), "",  if(today()&gt;Q$4,if(VLOOKUP($O125,$C$38:$H$47, 5, false)="Yes", VLOOKUP($O125,$C$38:$H$47, 6, false), VLOOKUP($O125,$C$38:$H$47, 6, false)/VLOOKUP($O125,$C$38:$H$47, 3, false)*((rounddown(Q$4-VLOOKUP($O125,$C$38:$H$47, 4, false), 1)+30)/30)), ""))</f>
        <v>0</v>
      </c>
      <c r="R141" s="72">
        <f t="shared" si="54"/>
        <v>0</v>
      </c>
      <c r="S141" s="72">
        <f t="shared" si="54"/>
        <v>0</v>
      </c>
      <c r="T141" s="72">
        <f t="shared" si="54"/>
        <v>0</v>
      </c>
      <c r="U141" s="72">
        <f t="shared" si="54"/>
        <v>0</v>
      </c>
      <c r="V141" s="72">
        <f t="shared" si="54"/>
        <v>0</v>
      </c>
      <c r="W141" s="72">
        <f t="shared" si="54"/>
        <v>0</v>
      </c>
      <c r="X141" s="72">
        <f t="shared" si="54"/>
        <v>0</v>
      </c>
      <c r="Y141" s="72">
        <f t="shared" si="54"/>
        <v>0</v>
      </c>
      <c r="Z141" s="72">
        <f t="shared" si="54"/>
        <v>0</v>
      </c>
      <c r="AA141" s="72">
        <f t="shared" si="54"/>
        <v>0</v>
      </c>
      <c r="AB141" s="73">
        <f t="shared" si="54"/>
        <v>0</v>
      </c>
      <c r="AC141" s="74"/>
      <c r="AD141" s="74"/>
    </row>
    <row r="142">
      <c r="A142" s="129"/>
      <c r="B142" s="60"/>
      <c r="C142" s="60"/>
      <c r="D142" s="60"/>
      <c r="E142" s="60"/>
      <c r="F142" s="60"/>
      <c r="G142" s="60"/>
      <c r="H142" s="60"/>
      <c r="I142" s="60"/>
      <c r="J142" s="60"/>
      <c r="K142" s="18"/>
      <c r="L142" s="60"/>
      <c r="M142" s="60"/>
      <c r="N142" s="75"/>
      <c r="O142" s="76" t="s">
        <v>8</v>
      </c>
      <c r="P142" s="77"/>
      <c r="Q142" s="78">
        <f t="shared" ref="Q142:AB142" si="55">if(Q$4&lt;vlookup($O125,$C$38:$H$47,4, false), "",if(today()&gt;Q$4,Q140+Q141, ""))</f>
        <v>0</v>
      </c>
      <c r="R142" s="78">
        <f t="shared" si="55"/>
        <v>0</v>
      </c>
      <c r="S142" s="78">
        <f t="shared" si="55"/>
        <v>0</v>
      </c>
      <c r="T142" s="78">
        <f t="shared" si="55"/>
        <v>0</v>
      </c>
      <c r="U142" s="78">
        <f t="shared" si="55"/>
        <v>0</v>
      </c>
      <c r="V142" s="78">
        <f t="shared" si="55"/>
        <v>0</v>
      </c>
      <c r="W142" s="78">
        <f t="shared" si="55"/>
        <v>0</v>
      </c>
      <c r="X142" s="78">
        <f t="shared" si="55"/>
        <v>0</v>
      </c>
      <c r="Y142" s="78">
        <f t="shared" si="55"/>
        <v>0</v>
      </c>
      <c r="Z142" s="78">
        <f t="shared" si="55"/>
        <v>0</v>
      </c>
      <c r="AA142" s="78">
        <f t="shared" si="55"/>
        <v>0</v>
      </c>
      <c r="AB142" s="79">
        <f t="shared" si="55"/>
        <v>0</v>
      </c>
      <c r="AC142" s="74"/>
      <c r="AD142" s="74"/>
    </row>
    <row r="143">
      <c r="A143" s="129"/>
      <c r="B143" s="60"/>
      <c r="C143" s="60"/>
      <c r="D143" s="60"/>
      <c r="E143" s="60"/>
      <c r="F143" s="60"/>
      <c r="G143" s="60"/>
      <c r="H143" s="60"/>
      <c r="I143" s="60"/>
      <c r="J143" s="60"/>
      <c r="K143" s="18"/>
      <c r="L143" s="60"/>
      <c r="M143" s="60"/>
      <c r="N143" s="34"/>
      <c r="O143" s="34"/>
      <c r="P143" s="35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</row>
    <row r="144">
      <c r="A144" s="129"/>
      <c r="B144" s="60"/>
      <c r="C144" s="60"/>
      <c r="D144" s="60"/>
      <c r="E144" s="60"/>
      <c r="F144" s="60"/>
      <c r="G144" s="60"/>
      <c r="H144" s="60"/>
      <c r="I144" s="60"/>
      <c r="J144" s="60"/>
      <c r="K144" s="18"/>
      <c r="L144" s="60"/>
      <c r="M144" s="60"/>
      <c r="N144" s="34"/>
      <c r="O144" s="34"/>
      <c r="P144" s="35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</row>
    <row r="145">
      <c r="A145" s="129"/>
      <c r="B145" s="60"/>
      <c r="C145" s="60"/>
      <c r="D145" s="60"/>
      <c r="E145" s="60"/>
      <c r="F145" s="60"/>
      <c r="G145" s="60"/>
      <c r="H145" s="60"/>
      <c r="I145" s="60"/>
      <c r="J145" s="60"/>
      <c r="K145" s="18"/>
      <c r="L145" s="60"/>
      <c r="M145" s="60"/>
      <c r="N145" s="19">
        <v>8.0</v>
      </c>
      <c r="O145" s="20" t="str">
        <f>vlookup($N145, $B$28:$C$35, 2, false)</f>
        <v>Car H</v>
      </c>
      <c r="P145" s="21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2"/>
      <c r="AB145" s="23"/>
      <c r="AC145" s="74"/>
      <c r="AD145" s="74"/>
    </row>
    <row r="146">
      <c r="A146" s="129"/>
      <c r="B146" s="60"/>
      <c r="C146" s="60"/>
      <c r="D146" s="60"/>
      <c r="E146" s="60"/>
      <c r="F146" s="60"/>
      <c r="G146" s="60"/>
      <c r="H146" s="60"/>
      <c r="I146" s="60"/>
      <c r="J146" s="60"/>
      <c r="K146" s="18"/>
      <c r="L146" s="60"/>
      <c r="M146" s="60"/>
      <c r="N146" s="29" t="s">
        <v>3</v>
      </c>
      <c r="O146" s="30" t="s">
        <v>9</v>
      </c>
      <c r="P146" s="31"/>
      <c r="Q146" s="32" t="str">
        <f t="shared" ref="Q146:T146" si="56">iferror(VLOOKUP(CONCATENATE($O145,Q$4), 'Looker Data Input'!$A:$E, 4, false), "")</f>
        <v/>
      </c>
      <c r="R146" s="32" t="str">
        <f t="shared" si="56"/>
        <v/>
      </c>
      <c r="S146" s="32" t="str">
        <f t="shared" si="56"/>
        <v/>
      </c>
      <c r="T146" s="32" t="str">
        <f t="shared" si="56"/>
        <v/>
      </c>
      <c r="U146" s="32"/>
      <c r="V146" s="32"/>
      <c r="W146" s="32" t="str">
        <f t="shared" ref="W146:AB146" si="57">iferror(VLOOKUP(CONCATENATE($O145,W$4), 'Looker Data Input'!$A:$E, 4, false), "")</f>
        <v/>
      </c>
      <c r="X146" s="32" t="str">
        <f t="shared" si="57"/>
        <v/>
      </c>
      <c r="Y146" s="32" t="str">
        <f t="shared" si="57"/>
        <v/>
      </c>
      <c r="Z146" s="32" t="str">
        <f t="shared" si="57"/>
        <v/>
      </c>
      <c r="AA146" s="32" t="str">
        <f t="shared" si="57"/>
        <v/>
      </c>
      <c r="AB146" s="33" t="str">
        <f t="shared" si="57"/>
        <v/>
      </c>
      <c r="AC146" s="74"/>
      <c r="AD146" s="74"/>
    </row>
    <row r="147">
      <c r="A147" s="129"/>
      <c r="B147" s="60"/>
      <c r="C147" s="60"/>
      <c r="D147" s="60"/>
      <c r="E147" s="60"/>
      <c r="F147" s="60"/>
      <c r="G147" s="60"/>
      <c r="H147" s="60"/>
      <c r="I147" s="60"/>
      <c r="J147" s="60"/>
      <c r="K147" s="18"/>
      <c r="L147" s="60"/>
      <c r="M147" s="60"/>
      <c r="N147" s="40"/>
      <c r="O147" s="41" t="s">
        <v>11</v>
      </c>
      <c r="P147" s="42"/>
      <c r="Q147" s="44"/>
      <c r="R147" s="44"/>
      <c r="S147" s="44"/>
      <c r="T147" s="44"/>
      <c r="U147" s="43"/>
      <c r="V147" s="43"/>
      <c r="W147" s="44"/>
      <c r="X147" s="44"/>
      <c r="Y147" s="44"/>
      <c r="Z147" s="44"/>
      <c r="AA147" s="44"/>
      <c r="AB147" s="45"/>
      <c r="AC147" s="74"/>
      <c r="AD147" s="74"/>
    </row>
    <row r="148">
      <c r="A148" s="129"/>
      <c r="B148" s="60"/>
      <c r="C148" s="60"/>
      <c r="D148" s="60"/>
      <c r="E148" s="60"/>
      <c r="F148" s="60"/>
      <c r="G148" s="60"/>
      <c r="H148" s="60"/>
      <c r="I148" s="60"/>
      <c r="J148" s="60"/>
      <c r="K148" s="18"/>
      <c r="L148" s="60"/>
      <c r="M148" s="60"/>
      <c r="N148" s="40"/>
      <c r="O148" s="41" t="s">
        <v>12</v>
      </c>
      <c r="P148" s="42"/>
      <c r="Q148" s="44"/>
      <c r="R148" s="44"/>
      <c r="S148" s="44"/>
      <c r="T148" s="44"/>
      <c r="U148" s="44"/>
      <c r="V148" s="44"/>
      <c r="W148" s="44"/>
      <c r="X148" s="44"/>
      <c r="Y148" s="44"/>
      <c r="Z148" s="44"/>
      <c r="AA148" s="44"/>
      <c r="AB148" s="45"/>
      <c r="AC148" s="74"/>
      <c r="AD148" s="74"/>
    </row>
    <row r="149">
      <c r="A149" s="129"/>
      <c r="B149" s="60"/>
      <c r="C149" s="60"/>
      <c r="D149" s="60"/>
      <c r="E149" s="60"/>
      <c r="F149" s="60"/>
      <c r="G149" s="60"/>
      <c r="H149" s="60"/>
      <c r="I149" s="60"/>
      <c r="J149" s="60"/>
      <c r="K149" s="18"/>
      <c r="L149" s="82"/>
      <c r="M149" s="82" t="str">
        <f>O125</f>
        <v>Car G</v>
      </c>
      <c r="N149" s="50"/>
      <c r="O149" s="51" t="s">
        <v>13</v>
      </c>
      <c r="P149" s="52"/>
      <c r="Q149" s="53">
        <f t="shared" ref="Q149:AB149" si="58">if(today()&gt;Q$4, sum(Q146:Q148), "")</f>
        <v>0</v>
      </c>
      <c r="R149" s="53">
        <f t="shared" si="58"/>
        <v>0</v>
      </c>
      <c r="S149" s="53">
        <f t="shared" si="58"/>
        <v>0</v>
      </c>
      <c r="T149" s="53">
        <f t="shared" si="58"/>
        <v>0</v>
      </c>
      <c r="U149" s="53">
        <f t="shared" si="58"/>
        <v>0</v>
      </c>
      <c r="V149" s="53">
        <f t="shared" si="58"/>
        <v>0</v>
      </c>
      <c r="W149" s="53">
        <f t="shared" si="58"/>
        <v>0</v>
      </c>
      <c r="X149" s="53">
        <f t="shared" si="58"/>
        <v>0</v>
      </c>
      <c r="Y149" s="53">
        <f t="shared" si="58"/>
        <v>0</v>
      </c>
      <c r="Z149" s="53">
        <f t="shared" si="58"/>
        <v>0</v>
      </c>
      <c r="AA149" s="53">
        <f t="shared" si="58"/>
        <v>0</v>
      </c>
      <c r="AB149" s="54">
        <f t="shared" si="58"/>
        <v>0</v>
      </c>
      <c r="AC149" s="74"/>
      <c r="AD149" s="74"/>
    </row>
    <row r="150">
      <c r="A150" s="129"/>
      <c r="B150" s="60"/>
      <c r="C150" s="60"/>
      <c r="D150" s="60"/>
      <c r="E150" s="60"/>
      <c r="F150" s="60"/>
      <c r="G150" s="60"/>
      <c r="H150" s="60"/>
      <c r="I150" s="60"/>
      <c r="J150" s="60"/>
      <c r="K150" s="18"/>
      <c r="L150" s="60"/>
      <c r="M150" s="60"/>
      <c r="N150" s="55" t="s">
        <v>4</v>
      </c>
      <c r="O150" s="30" t="s">
        <v>62</v>
      </c>
      <c r="P150" s="31"/>
      <c r="Q150" s="32"/>
      <c r="R150" s="32"/>
      <c r="S150" s="32"/>
      <c r="T150" s="32"/>
      <c r="U150" s="32"/>
      <c r="V150" s="32"/>
      <c r="W150" s="32"/>
      <c r="X150" s="32"/>
      <c r="Y150" s="32"/>
      <c r="Z150" s="32"/>
      <c r="AA150" s="32"/>
      <c r="AB150" s="33"/>
      <c r="AC150" s="74"/>
      <c r="AD150" s="74"/>
    </row>
    <row r="151">
      <c r="A151" s="129"/>
      <c r="B151" s="60"/>
      <c r="C151" s="60"/>
      <c r="D151" s="60"/>
      <c r="E151" s="60"/>
      <c r="F151" s="60"/>
      <c r="G151" s="60"/>
      <c r="H151" s="60"/>
      <c r="I151" s="60"/>
      <c r="J151" s="60"/>
      <c r="K151" s="18"/>
      <c r="L151" s="60"/>
      <c r="M151" s="60"/>
      <c r="N151" s="40"/>
      <c r="O151" s="41" t="s">
        <v>15</v>
      </c>
      <c r="P151" s="42"/>
      <c r="Q151" s="43"/>
      <c r="R151" s="44"/>
      <c r="S151" s="44"/>
      <c r="T151" s="44"/>
      <c r="U151" s="44"/>
      <c r="V151" s="44"/>
      <c r="W151" s="44"/>
      <c r="X151" s="44"/>
      <c r="Y151" s="44"/>
      <c r="Z151" s="44"/>
      <c r="AA151" s="44"/>
      <c r="AB151" s="45"/>
      <c r="AC151" s="74"/>
      <c r="AD151" s="74"/>
    </row>
    <row r="152">
      <c r="A152" s="129"/>
      <c r="B152" s="60"/>
      <c r="C152" s="60"/>
      <c r="D152" s="60"/>
      <c r="E152" s="60"/>
      <c r="F152" s="60"/>
      <c r="G152" s="60"/>
      <c r="H152" s="60"/>
      <c r="I152" s="60"/>
      <c r="J152" s="60"/>
      <c r="K152" s="18"/>
      <c r="L152" s="60"/>
      <c r="M152" s="60"/>
      <c r="N152" s="40"/>
      <c r="O152" s="41" t="s">
        <v>16</v>
      </c>
      <c r="P152" s="42"/>
      <c r="Q152" s="43"/>
      <c r="R152" s="43"/>
      <c r="S152" s="43"/>
      <c r="T152" s="44"/>
      <c r="U152" s="44"/>
      <c r="V152" s="44"/>
      <c r="W152" s="44"/>
      <c r="X152" s="44"/>
      <c r="Y152" s="44"/>
      <c r="Z152" s="44"/>
      <c r="AA152" s="44"/>
      <c r="AB152" s="45"/>
      <c r="AC152" s="74"/>
      <c r="AD152" s="74"/>
    </row>
    <row r="153">
      <c r="A153" s="129"/>
      <c r="B153" s="60"/>
      <c r="C153" s="60"/>
      <c r="D153" s="60"/>
      <c r="E153" s="60"/>
      <c r="F153" s="60"/>
      <c r="G153" s="60"/>
      <c r="H153" s="60"/>
      <c r="I153" s="60"/>
      <c r="J153" s="60"/>
      <c r="K153" s="18"/>
      <c r="L153" s="60"/>
      <c r="M153" s="60"/>
      <c r="N153" s="40"/>
      <c r="O153" s="41" t="s">
        <v>17</v>
      </c>
      <c r="P153" s="42"/>
      <c r="Q153" s="44"/>
      <c r="R153" s="44"/>
      <c r="S153" s="44"/>
      <c r="T153" s="43"/>
      <c r="U153" s="44"/>
      <c r="V153" s="44"/>
      <c r="W153" s="44"/>
      <c r="X153" s="44"/>
      <c r="Y153" s="44"/>
      <c r="Z153" s="44"/>
      <c r="AA153" s="44"/>
      <c r="AB153" s="45"/>
      <c r="AC153" s="74"/>
      <c r="AD153" s="74"/>
    </row>
    <row r="154">
      <c r="A154" s="129"/>
      <c r="B154" s="60"/>
      <c r="C154" s="60"/>
      <c r="D154" s="60"/>
      <c r="E154" s="60"/>
      <c r="F154" s="60"/>
      <c r="G154" s="60"/>
      <c r="H154" s="60"/>
      <c r="I154" s="60"/>
      <c r="J154" s="60"/>
      <c r="K154" s="18"/>
      <c r="L154" s="60"/>
      <c r="M154" s="60"/>
      <c r="N154" s="40"/>
      <c r="O154" s="41" t="s">
        <v>18</v>
      </c>
      <c r="P154" s="42"/>
      <c r="Q154" s="44"/>
      <c r="R154" s="44"/>
      <c r="S154" s="44"/>
      <c r="T154" s="43"/>
      <c r="U154" s="44"/>
      <c r="V154" s="44"/>
      <c r="W154" s="44"/>
      <c r="X154" s="44"/>
      <c r="Y154" s="44"/>
      <c r="Z154" s="44"/>
      <c r="AA154" s="44"/>
      <c r="AB154" s="45"/>
      <c r="AC154" s="74"/>
      <c r="AD154" s="74"/>
    </row>
    <row r="155">
      <c r="A155" s="129"/>
      <c r="B155" s="60"/>
      <c r="C155" s="60"/>
      <c r="D155" s="60"/>
      <c r="E155" s="60"/>
      <c r="F155" s="60"/>
      <c r="G155" s="60"/>
      <c r="H155" s="60"/>
      <c r="I155" s="60"/>
      <c r="J155" s="60"/>
      <c r="K155" s="18"/>
      <c r="L155" s="60"/>
      <c r="M155" s="60"/>
      <c r="N155" s="40"/>
      <c r="O155" s="41" t="s">
        <v>19</v>
      </c>
      <c r="P155" s="42"/>
      <c r="Q155" s="44"/>
      <c r="R155" s="44"/>
      <c r="S155" s="44"/>
      <c r="T155" s="44"/>
      <c r="U155" s="44"/>
      <c r="V155" s="44"/>
      <c r="W155" s="44"/>
      <c r="X155" s="44"/>
      <c r="Y155" s="44"/>
      <c r="Z155" s="44"/>
      <c r="AA155" s="44"/>
      <c r="AB155" s="45"/>
      <c r="AC155" s="74"/>
      <c r="AD155" s="74"/>
    </row>
    <row r="156">
      <c r="A156" s="129"/>
      <c r="B156" s="60"/>
      <c r="C156" s="60"/>
      <c r="D156" s="60"/>
      <c r="E156" s="60"/>
      <c r="F156" s="60"/>
      <c r="G156" s="60"/>
      <c r="H156" s="60"/>
      <c r="I156" s="60"/>
      <c r="J156" s="60"/>
      <c r="K156" s="18"/>
      <c r="L156" s="60"/>
      <c r="M156" s="60"/>
      <c r="N156" s="40"/>
      <c r="O156" s="41" t="s">
        <v>20</v>
      </c>
      <c r="P156" s="42"/>
      <c r="Q156" s="44"/>
      <c r="R156" s="44"/>
      <c r="S156" s="44"/>
      <c r="T156" s="44"/>
      <c r="U156" s="44"/>
      <c r="V156" s="44"/>
      <c r="W156" s="44"/>
      <c r="X156" s="44"/>
      <c r="Y156" s="44"/>
      <c r="Z156" s="44"/>
      <c r="AA156" s="44"/>
      <c r="AB156" s="45"/>
      <c r="AC156" s="74"/>
      <c r="AD156" s="74"/>
    </row>
    <row r="157">
      <c r="A157" s="129"/>
      <c r="B157" s="60"/>
      <c r="C157" s="60"/>
      <c r="D157" s="60"/>
      <c r="E157" s="60"/>
      <c r="F157" s="60"/>
      <c r="G157" s="60"/>
      <c r="H157" s="60"/>
      <c r="I157" s="60"/>
      <c r="J157" s="60"/>
      <c r="K157" s="18"/>
      <c r="L157" s="60"/>
      <c r="M157" s="60"/>
      <c r="N157" s="40"/>
      <c r="O157" s="41" t="s">
        <v>21</v>
      </c>
      <c r="P157" s="42"/>
      <c r="Q157" s="43"/>
      <c r="R157" s="44"/>
      <c r="S157" s="44"/>
      <c r="T157" s="44"/>
      <c r="U157" s="44"/>
      <c r="V157" s="44"/>
      <c r="W157" s="44"/>
      <c r="X157" s="44"/>
      <c r="Y157" s="44"/>
      <c r="Z157" s="44"/>
      <c r="AA157" s="44"/>
      <c r="AB157" s="45"/>
      <c r="AC157" s="74"/>
      <c r="AD157" s="74"/>
    </row>
    <row r="158">
      <c r="A158" s="129"/>
      <c r="B158" s="60"/>
      <c r="C158" s="60"/>
      <c r="D158" s="60"/>
      <c r="E158" s="60"/>
      <c r="F158" s="60"/>
      <c r="G158" s="60"/>
      <c r="H158" s="60"/>
      <c r="I158" s="60"/>
      <c r="J158" s="60"/>
      <c r="K158" s="18"/>
      <c r="L158" s="60"/>
      <c r="M158" s="60"/>
      <c r="N158" s="50"/>
      <c r="O158" s="56" t="s">
        <v>22</v>
      </c>
      <c r="P158" s="57"/>
      <c r="Q158" s="58">
        <f t="shared" ref="Q158:AB158" si="59">if(today()&gt;Q$4, sum(Q150:Q157), "")</f>
        <v>0</v>
      </c>
      <c r="R158" s="58">
        <f t="shared" si="59"/>
        <v>0</v>
      </c>
      <c r="S158" s="58">
        <f t="shared" si="59"/>
        <v>0</v>
      </c>
      <c r="T158" s="58">
        <f t="shared" si="59"/>
        <v>0</v>
      </c>
      <c r="U158" s="58">
        <f t="shared" si="59"/>
        <v>0</v>
      </c>
      <c r="V158" s="58">
        <f t="shared" si="59"/>
        <v>0</v>
      </c>
      <c r="W158" s="58">
        <f t="shared" si="59"/>
        <v>0</v>
      </c>
      <c r="X158" s="58">
        <f t="shared" si="59"/>
        <v>0</v>
      </c>
      <c r="Y158" s="58">
        <f t="shared" si="59"/>
        <v>0</v>
      </c>
      <c r="Z158" s="58">
        <f t="shared" si="59"/>
        <v>0</v>
      </c>
      <c r="AA158" s="58">
        <f t="shared" si="59"/>
        <v>0</v>
      </c>
      <c r="AB158" s="59">
        <f t="shared" si="59"/>
        <v>0</v>
      </c>
      <c r="AC158" s="74"/>
      <c r="AD158" s="74"/>
    </row>
    <row r="159">
      <c r="A159" s="129"/>
      <c r="B159" s="60"/>
      <c r="C159" s="60"/>
      <c r="D159" s="60"/>
      <c r="E159" s="60"/>
      <c r="F159" s="60"/>
      <c r="G159" s="60"/>
      <c r="H159" s="60"/>
      <c r="I159" s="60"/>
      <c r="J159" s="60"/>
      <c r="K159" s="18"/>
      <c r="L159" s="60"/>
      <c r="M159" s="60"/>
      <c r="N159" s="61" t="s">
        <v>23</v>
      </c>
      <c r="O159" s="62" t="s">
        <v>24</v>
      </c>
      <c r="P159" s="63"/>
      <c r="Q159" s="64">
        <f t="shared" ref="Q159:AB159" si="60">if(today()&gt;Q$4, Q149-Q158, "")</f>
        <v>0</v>
      </c>
      <c r="R159" s="64">
        <f t="shared" si="60"/>
        <v>0</v>
      </c>
      <c r="S159" s="64">
        <f t="shared" si="60"/>
        <v>0</v>
      </c>
      <c r="T159" s="64">
        <f t="shared" si="60"/>
        <v>0</v>
      </c>
      <c r="U159" s="64">
        <f t="shared" si="60"/>
        <v>0</v>
      </c>
      <c r="V159" s="64">
        <f t="shared" si="60"/>
        <v>0</v>
      </c>
      <c r="W159" s="64">
        <f t="shared" si="60"/>
        <v>0</v>
      </c>
      <c r="X159" s="64">
        <f t="shared" si="60"/>
        <v>0</v>
      </c>
      <c r="Y159" s="64">
        <f t="shared" si="60"/>
        <v>0</v>
      </c>
      <c r="Z159" s="64">
        <f t="shared" si="60"/>
        <v>0</v>
      </c>
      <c r="AA159" s="64">
        <f t="shared" si="60"/>
        <v>0</v>
      </c>
      <c r="AB159" s="65">
        <f t="shared" si="60"/>
        <v>0</v>
      </c>
      <c r="AC159" s="74"/>
      <c r="AD159" s="74"/>
    </row>
    <row r="160">
      <c r="A160" s="129"/>
      <c r="B160" s="60"/>
      <c r="C160" s="60"/>
      <c r="D160" s="60"/>
      <c r="E160" s="60"/>
      <c r="F160" s="60"/>
      <c r="G160" s="60"/>
      <c r="H160" s="60"/>
      <c r="I160" s="60"/>
      <c r="J160" s="60"/>
      <c r="K160" s="18"/>
      <c r="L160" s="60"/>
      <c r="M160" s="60"/>
      <c r="N160" s="40"/>
      <c r="O160" s="67" t="s">
        <v>26</v>
      </c>
      <c r="P160" s="130"/>
      <c r="Q160" s="68">
        <f t="shared" ref="Q160:AB160" si="61">if(today()&gt;Q$4, Q159+P160, "")</f>
        <v>0</v>
      </c>
      <c r="R160" s="68">
        <f t="shared" si="61"/>
        <v>0</v>
      </c>
      <c r="S160" s="68">
        <f t="shared" si="61"/>
        <v>0</v>
      </c>
      <c r="T160" s="68">
        <f t="shared" si="61"/>
        <v>0</v>
      </c>
      <c r="U160" s="68">
        <f t="shared" si="61"/>
        <v>0</v>
      </c>
      <c r="V160" s="68">
        <f t="shared" si="61"/>
        <v>0</v>
      </c>
      <c r="W160" s="68">
        <f t="shared" si="61"/>
        <v>0</v>
      </c>
      <c r="X160" s="68">
        <f t="shared" si="61"/>
        <v>0</v>
      </c>
      <c r="Y160" s="68">
        <f t="shared" si="61"/>
        <v>0</v>
      </c>
      <c r="Z160" s="68">
        <f t="shared" si="61"/>
        <v>0</v>
      </c>
      <c r="AA160" s="68">
        <f t="shared" si="61"/>
        <v>0</v>
      </c>
      <c r="AB160" s="69">
        <f t="shared" si="61"/>
        <v>0</v>
      </c>
      <c r="AC160" s="74"/>
      <c r="AD160" s="74"/>
    </row>
    <row r="161">
      <c r="A161" s="129"/>
      <c r="B161" s="60"/>
      <c r="C161" s="60"/>
      <c r="D161" s="60"/>
      <c r="E161" s="60"/>
      <c r="F161" s="60"/>
      <c r="G161" s="60"/>
      <c r="H161" s="60"/>
      <c r="I161" s="60"/>
      <c r="J161" s="60"/>
      <c r="K161" s="18"/>
      <c r="L161" s="60"/>
      <c r="M161" s="60"/>
      <c r="N161" s="40"/>
      <c r="O161" s="71" t="s">
        <v>27</v>
      </c>
      <c r="P161" s="72"/>
      <c r="Q161" s="72">
        <f t="shared" ref="Q161:AB161" si="62">if(Q$4&lt;vlookup($O145,$C$38:$H$47,4, false), "",  if(today()&gt;Q$4,if(VLOOKUP($O145,$C$38:$H$47, 5, false)="Yes", VLOOKUP($O145,$C$38:$H$47, 6, false), VLOOKUP($O145,$C$38:$H$47, 6, false)/VLOOKUP($O145,$C$38:$H$47, 3, false)*((rounddown(Q$4-VLOOKUP($O145,$C$38:$H$47, 4, false), 1)+30)/30)), ""))</f>
        <v>0</v>
      </c>
      <c r="R161" s="72">
        <f t="shared" si="62"/>
        <v>0</v>
      </c>
      <c r="S161" s="72">
        <f t="shared" si="62"/>
        <v>0</v>
      </c>
      <c r="T161" s="72">
        <f t="shared" si="62"/>
        <v>0</v>
      </c>
      <c r="U161" s="72">
        <f t="shared" si="62"/>
        <v>0</v>
      </c>
      <c r="V161" s="72">
        <f t="shared" si="62"/>
        <v>0</v>
      </c>
      <c r="W161" s="72">
        <f t="shared" si="62"/>
        <v>0</v>
      </c>
      <c r="X161" s="72">
        <f t="shared" si="62"/>
        <v>0</v>
      </c>
      <c r="Y161" s="72">
        <f t="shared" si="62"/>
        <v>0</v>
      </c>
      <c r="Z161" s="72">
        <f t="shared" si="62"/>
        <v>0</v>
      </c>
      <c r="AA161" s="72">
        <f t="shared" si="62"/>
        <v>0</v>
      </c>
      <c r="AB161" s="73">
        <f t="shared" si="62"/>
        <v>0</v>
      </c>
      <c r="AC161" s="74"/>
      <c r="AD161" s="74"/>
    </row>
    <row r="162">
      <c r="A162" s="129"/>
      <c r="B162" s="60"/>
      <c r="C162" s="60"/>
      <c r="D162" s="60"/>
      <c r="E162" s="60"/>
      <c r="F162" s="60"/>
      <c r="G162" s="60"/>
      <c r="H162" s="60"/>
      <c r="I162" s="60"/>
      <c r="J162" s="60"/>
      <c r="K162" s="18"/>
      <c r="L162" s="60"/>
      <c r="M162" s="60"/>
      <c r="N162" s="75"/>
      <c r="O162" s="76" t="s">
        <v>8</v>
      </c>
      <c r="P162" s="77"/>
      <c r="Q162" s="78">
        <f t="shared" ref="Q162:AB162" si="63">if(Q$4&lt;vlookup($O145,$C$38:$H$47,4, false), "",if(today()&gt;Q$4,Q160+Q161, ""))</f>
        <v>0</v>
      </c>
      <c r="R162" s="78">
        <f t="shared" si="63"/>
        <v>0</v>
      </c>
      <c r="S162" s="78">
        <f t="shared" si="63"/>
        <v>0</v>
      </c>
      <c r="T162" s="78">
        <f t="shared" si="63"/>
        <v>0</v>
      </c>
      <c r="U162" s="78">
        <f t="shared" si="63"/>
        <v>0</v>
      </c>
      <c r="V162" s="78">
        <f t="shared" si="63"/>
        <v>0</v>
      </c>
      <c r="W162" s="78">
        <f t="shared" si="63"/>
        <v>0</v>
      </c>
      <c r="X162" s="78">
        <f t="shared" si="63"/>
        <v>0</v>
      </c>
      <c r="Y162" s="78">
        <f t="shared" si="63"/>
        <v>0</v>
      </c>
      <c r="Z162" s="78">
        <f t="shared" si="63"/>
        <v>0</v>
      </c>
      <c r="AA162" s="78">
        <f t="shared" si="63"/>
        <v>0</v>
      </c>
      <c r="AB162" s="79">
        <f t="shared" si="63"/>
        <v>0</v>
      </c>
      <c r="AC162" s="74"/>
      <c r="AD162" s="74"/>
    </row>
    <row r="163">
      <c r="A163" s="129"/>
      <c r="B163" s="60"/>
      <c r="C163" s="60"/>
      <c r="D163" s="60"/>
      <c r="E163" s="60"/>
      <c r="F163" s="60"/>
      <c r="G163" s="60"/>
      <c r="H163" s="60"/>
      <c r="I163" s="60"/>
      <c r="J163" s="60"/>
      <c r="K163" s="18"/>
      <c r="L163" s="60"/>
      <c r="M163" s="60"/>
      <c r="N163" s="34"/>
      <c r="O163" s="34"/>
      <c r="P163" s="35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</row>
    <row r="164">
      <c r="A164" s="129"/>
      <c r="B164" s="60"/>
      <c r="C164" s="60"/>
      <c r="D164" s="60"/>
      <c r="E164" s="60"/>
      <c r="F164" s="60"/>
      <c r="G164" s="60"/>
      <c r="H164" s="60"/>
      <c r="I164" s="60"/>
      <c r="J164" s="60"/>
      <c r="K164" s="18"/>
      <c r="L164" s="60"/>
      <c r="M164" s="60"/>
      <c r="AC164" s="74"/>
      <c r="AD164" s="74"/>
    </row>
    <row r="165">
      <c r="A165" s="129"/>
      <c r="B165" s="60"/>
      <c r="C165" s="60"/>
      <c r="D165" s="60"/>
      <c r="E165" s="60"/>
      <c r="F165" s="60"/>
      <c r="G165" s="60"/>
      <c r="H165" s="60"/>
      <c r="I165" s="60"/>
      <c r="J165" s="60"/>
      <c r="K165" s="18"/>
      <c r="L165" s="60"/>
      <c r="M165" s="60"/>
      <c r="N165" s="34"/>
      <c r="O165" s="34"/>
      <c r="P165" s="35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</row>
    <row r="166">
      <c r="A166" s="129"/>
      <c r="B166" s="60"/>
      <c r="C166" s="60"/>
      <c r="D166" s="60"/>
      <c r="E166" s="60"/>
      <c r="F166" s="60"/>
      <c r="G166" s="60"/>
      <c r="H166" s="60"/>
      <c r="I166" s="60"/>
      <c r="J166" s="60"/>
      <c r="K166" s="18"/>
      <c r="L166" s="60"/>
      <c r="M166" s="60"/>
      <c r="N166" s="34"/>
      <c r="O166" s="34"/>
      <c r="P166" s="35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</row>
    <row r="167">
      <c r="A167" s="129"/>
      <c r="B167" s="60"/>
      <c r="C167" s="60"/>
      <c r="D167" s="60"/>
      <c r="E167" s="60"/>
      <c r="F167" s="60"/>
      <c r="G167" s="60"/>
      <c r="H167" s="60"/>
      <c r="I167" s="60"/>
      <c r="J167" s="60"/>
      <c r="K167" s="18"/>
      <c r="L167" s="60"/>
      <c r="M167" s="60"/>
      <c r="N167" s="34"/>
      <c r="O167" s="34"/>
      <c r="P167" s="35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</row>
    <row r="168">
      <c r="A168" s="129"/>
      <c r="B168" s="60"/>
      <c r="C168" s="60"/>
      <c r="D168" s="60"/>
      <c r="E168" s="60"/>
      <c r="F168" s="60"/>
      <c r="G168" s="60"/>
      <c r="H168" s="60"/>
      <c r="I168" s="60"/>
      <c r="J168" s="60"/>
      <c r="K168" s="18"/>
      <c r="L168" s="60"/>
      <c r="M168" s="60"/>
      <c r="N168" s="34"/>
      <c r="O168" s="34"/>
      <c r="P168" s="35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</row>
    <row r="169">
      <c r="A169" s="129"/>
      <c r="B169" s="60"/>
      <c r="C169" s="60"/>
      <c r="D169" s="60"/>
      <c r="E169" s="60"/>
      <c r="F169" s="60"/>
      <c r="G169" s="60"/>
      <c r="H169" s="60"/>
      <c r="I169" s="60"/>
      <c r="J169" s="60"/>
      <c r="K169" s="18"/>
      <c r="L169" s="60"/>
      <c r="M169" s="60"/>
      <c r="N169" s="34"/>
      <c r="O169" s="34"/>
      <c r="P169" s="35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</row>
    <row r="170">
      <c r="A170" s="129"/>
      <c r="B170" s="60"/>
      <c r="C170" s="60"/>
      <c r="D170" s="60"/>
      <c r="E170" s="60"/>
      <c r="F170" s="60"/>
      <c r="G170" s="60"/>
      <c r="H170" s="60"/>
      <c r="I170" s="60"/>
      <c r="J170" s="60"/>
      <c r="K170" s="18"/>
      <c r="L170" s="82"/>
      <c r="M170" s="82" t="str">
        <f>O145</f>
        <v>Car H</v>
      </c>
      <c r="N170" s="34"/>
      <c r="O170" s="34"/>
      <c r="P170" s="35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</row>
    <row r="171">
      <c r="A171" s="129"/>
      <c r="B171" s="60"/>
      <c r="C171" s="60"/>
      <c r="D171" s="60"/>
      <c r="E171" s="60"/>
      <c r="F171" s="60"/>
      <c r="G171" s="60"/>
      <c r="H171" s="60"/>
      <c r="I171" s="60"/>
      <c r="J171" s="60"/>
      <c r="K171" s="18"/>
      <c r="L171" s="60"/>
      <c r="M171" s="60"/>
      <c r="N171" s="34"/>
      <c r="O171" s="34"/>
      <c r="P171" s="35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</row>
    <row r="172">
      <c r="A172" s="129"/>
      <c r="B172" s="60"/>
      <c r="C172" s="60"/>
      <c r="D172" s="60"/>
      <c r="E172" s="60"/>
      <c r="F172" s="60"/>
      <c r="G172" s="60"/>
      <c r="H172" s="60"/>
      <c r="I172" s="60"/>
      <c r="J172" s="60"/>
      <c r="K172" s="18"/>
      <c r="L172" s="60"/>
      <c r="M172" s="60"/>
      <c r="N172" s="34"/>
      <c r="O172" s="34"/>
      <c r="P172" s="35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</row>
    <row r="173">
      <c r="A173" s="129"/>
      <c r="B173" s="60"/>
      <c r="C173" s="60"/>
      <c r="D173" s="60"/>
      <c r="E173" s="60"/>
      <c r="F173" s="60"/>
      <c r="G173" s="60"/>
      <c r="H173" s="60"/>
      <c r="I173" s="60"/>
      <c r="J173" s="60"/>
      <c r="K173" s="18"/>
      <c r="L173" s="60"/>
      <c r="M173" s="60"/>
      <c r="N173" s="34"/>
      <c r="O173" s="34"/>
      <c r="P173" s="35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</row>
    <row r="174">
      <c r="A174" s="129"/>
      <c r="B174" s="60"/>
      <c r="C174" s="60"/>
      <c r="D174" s="60"/>
      <c r="E174" s="60"/>
      <c r="F174" s="60"/>
      <c r="G174" s="60"/>
      <c r="H174" s="60"/>
      <c r="I174" s="60"/>
      <c r="J174" s="60"/>
      <c r="K174" s="18"/>
      <c r="L174" s="60"/>
      <c r="M174" s="60"/>
      <c r="N174" s="34"/>
      <c r="O174" s="34"/>
      <c r="P174" s="35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</row>
    <row r="175">
      <c r="A175" s="129"/>
      <c r="B175" s="60"/>
      <c r="C175" s="60"/>
      <c r="D175" s="60"/>
      <c r="E175" s="60"/>
      <c r="F175" s="60"/>
      <c r="G175" s="60"/>
      <c r="H175" s="60"/>
      <c r="I175" s="60"/>
      <c r="J175" s="60"/>
      <c r="K175" s="18"/>
      <c r="L175" s="60"/>
      <c r="M175" s="60"/>
      <c r="N175" s="34"/>
      <c r="O175" s="34"/>
      <c r="P175" s="35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</row>
    <row r="176">
      <c r="A176" s="129"/>
      <c r="B176" s="60"/>
      <c r="C176" s="60"/>
      <c r="D176" s="60"/>
      <c r="E176" s="60"/>
      <c r="F176" s="60"/>
      <c r="G176" s="60"/>
      <c r="H176" s="60"/>
      <c r="I176" s="60"/>
      <c r="J176" s="60"/>
      <c r="K176" s="18"/>
      <c r="L176" s="60"/>
      <c r="M176" s="60"/>
      <c r="N176" s="34"/>
      <c r="O176" s="34"/>
      <c r="P176" s="35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</row>
    <row r="177">
      <c r="A177" s="129"/>
      <c r="B177" s="60"/>
      <c r="C177" s="60"/>
      <c r="D177" s="60"/>
      <c r="E177" s="60"/>
      <c r="F177" s="60"/>
      <c r="G177" s="60"/>
      <c r="H177" s="60"/>
      <c r="I177" s="60"/>
      <c r="J177" s="60"/>
      <c r="K177" s="18"/>
      <c r="L177" s="60"/>
      <c r="M177" s="60"/>
      <c r="N177" s="34"/>
      <c r="O177" s="34"/>
      <c r="P177" s="35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</row>
    <row r="178">
      <c r="A178" s="129"/>
      <c r="B178" s="60"/>
      <c r="C178" s="60"/>
      <c r="D178" s="60"/>
      <c r="E178" s="60"/>
      <c r="F178" s="60"/>
      <c r="G178" s="60"/>
      <c r="H178" s="60"/>
      <c r="I178" s="60"/>
      <c r="J178" s="60"/>
      <c r="K178" s="18"/>
      <c r="L178" s="60"/>
      <c r="M178" s="60"/>
      <c r="N178" s="34"/>
      <c r="O178" s="34"/>
      <c r="P178" s="35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</row>
    <row r="179">
      <c r="A179" s="129"/>
      <c r="B179" s="60"/>
      <c r="C179" s="60"/>
      <c r="D179" s="60"/>
      <c r="E179" s="60"/>
      <c r="F179" s="60"/>
      <c r="G179" s="60"/>
      <c r="H179" s="60"/>
      <c r="I179" s="60"/>
      <c r="J179" s="60"/>
      <c r="K179" s="18"/>
      <c r="L179" s="60"/>
      <c r="M179" s="60"/>
      <c r="N179" s="34"/>
      <c r="O179" s="34"/>
      <c r="P179" s="35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</row>
    <row r="180">
      <c r="A180" s="129"/>
      <c r="B180" s="60"/>
      <c r="C180" s="60"/>
      <c r="D180" s="60"/>
      <c r="E180" s="60"/>
      <c r="F180" s="60"/>
      <c r="G180" s="60"/>
      <c r="H180" s="60"/>
      <c r="I180" s="60"/>
      <c r="J180" s="60"/>
      <c r="K180" s="18"/>
      <c r="L180" s="60"/>
      <c r="M180" s="60"/>
      <c r="N180" s="34"/>
      <c r="O180" s="34"/>
      <c r="P180" s="35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</row>
    <row r="181">
      <c r="A181" s="129"/>
      <c r="B181" s="60"/>
      <c r="C181" s="60"/>
      <c r="D181" s="60"/>
      <c r="E181" s="60"/>
      <c r="F181" s="60"/>
      <c r="G181" s="60"/>
      <c r="H181" s="60"/>
      <c r="I181" s="60"/>
      <c r="J181" s="60"/>
      <c r="K181" s="18"/>
      <c r="L181" s="60"/>
      <c r="M181" s="60"/>
      <c r="N181" s="34"/>
      <c r="O181" s="34"/>
      <c r="P181" s="35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</row>
    <row r="182">
      <c r="A182" s="129"/>
      <c r="B182" s="60"/>
      <c r="C182" s="60"/>
      <c r="D182" s="60"/>
      <c r="E182" s="60"/>
      <c r="F182" s="60"/>
      <c r="G182" s="60"/>
      <c r="H182" s="60"/>
      <c r="I182" s="60"/>
      <c r="J182" s="60"/>
      <c r="K182" s="18"/>
      <c r="L182" s="60"/>
      <c r="M182" s="60"/>
      <c r="N182" s="34"/>
      <c r="O182" s="34"/>
      <c r="P182" s="35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</row>
    <row r="183">
      <c r="A183" s="129"/>
      <c r="B183" s="60"/>
      <c r="C183" s="60"/>
      <c r="D183" s="60"/>
      <c r="E183" s="60"/>
      <c r="F183" s="60"/>
      <c r="G183" s="60"/>
      <c r="H183" s="60"/>
      <c r="I183" s="60"/>
      <c r="J183" s="60"/>
      <c r="K183" s="18"/>
      <c r="L183" s="60"/>
      <c r="M183" s="60"/>
      <c r="N183" s="34"/>
      <c r="O183" s="34"/>
      <c r="P183" s="35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</row>
    <row r="184">
      <c r="A184" s="129"/>
      <c r="B184" s="60"/>
      <c r="C184" s="60"/>
      <c r="D184" s="60"/>
      <c r="E184" s="60"/>
      <c r="F184" s="60"/>
      <c r="G184" s="60"/>
      <c r="H184" s="60"/>
      <c r="I184" s="60"/>
      <c r="J184" s="60"/>
      <c r="K184" s="18"/>
      <c r="L184" s="60"/>
      <c r="M184" s="60"/>
      <c r="N184" s="34"/>
      <c r="O184" s="34"/>
      <c r="P184" s="35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</row>
    <row r="185">
      <c r="A185" s="129"/>
      <c r="B185" s="60"/>
      <c r="C185" s="60"/>
      <c r="D185" s="60"/>
      <c r="E185" s="60"/>
      <c r="F185" s="60"/>
      <c r="G185" s="60"/>
      <c r="H185" s="60"/>
      <c r="I185" s="60"/>
      <c r="J185" s="60"/>
      <c r="K185" s="18"/>
      <c r="L185" s="60"/>
      <c r="M185" s="60"/>
      <c r="N185" s="34"/>
      <c r="O185" s="34"/>
      <c r="P185" s="35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</row>
    <row r="186">
      <c r="A186" s="129"/>
      <c r="B186" s="60"/>
      <c r="C186" s="60"/>
      <c r="D186" s="60"/>
      <c r="E186" s="60"/>
      <c r="F186" s="60"/>
      <c r="G186" s="60"/>
      <c r="H186" s="60"/>
      <c r="I186" s="60"/>
      <c r="J186" s="60"/>
      <c r="K186" s="18"/>
      <c r="L186" s="60"/>
      <c r="M186" s="60"/>
      <c r="N186" s="34"/>
      <c r="O186" s="34"/>
      <c r="P186" s="35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</row>
    <row r="187">
      <c r="A187" s="129"/>
      <c r="B187" s="60"/>
      <c r="C187" s="60"/>
      <c r="D187" s="60"/>
      <c r="E187" s="60"/>
      <c r="F187" s="60"/>
      <c r="G187" s="60"/>
      <c r="H187" s="60"/>
      <c r="I187" s="60"/>
      <c r="J187" s="60"/>
      <c r="K187" s="18"/>
      <c r="L187" s="60"/>
      <c r="M187" s="60"/>
      <c r="N187" s="34"/>
      <c r="O187" s="34"/>
      <c r="P187" s="35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</row>
    <row r="188">
      <c r="A188" s="129"/>
      <c r="B188" s="60"/>
      <c r="C188" s="60"/>
      <c r="D188" s="60"/>
      <c r="E188" s="60"/>
      <c r="F188" s="60"/>
      <c r="G188" s="60"/>
      <c r="H188" s="60"/>
      <c r="I188" s="60"/>
      <c r="J188" s="60"/>
      <c r="K188" s="18"/>
      <c r="L188" s="60"/>
      <c r="M188" s="60"/>
      <c r="N188" s="34"/>
      <c r="O188" s="34"/>
      <c r="P188" s="35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</row>
    <row r="189">
      <c r="A189" s="129"/>
      <c r="B189" s="60"/>
      <c r="C189" s="60"/>
      <c r="D189" s="60"/>
      <c r="E189" s="60"/>
      <c r="F189" s="60"/>
      <c r="G189" s="60"/>
      <c r="H189" s="60"/>
      <c r="I189" s="60"/>
      <c r="J189" s="60"/>
      <c r="K189" s="18"/>
      <c r="L189" s="60"/>
      <c r="M189" s="60"/>
      <c r="N189" s="34"/>
      <c r="O189" s="34"/>
      <c r="P189" s="35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</row>
    <row r="190">
      <c r="A190" s="129"/>
      <c r="B190" s="60"/>
      <c r="C190" s="60"/>
      <c r="D190" s="60"/>
      <c r="E190" s="60"/>
      <c r="F190" s="60"/>
      <c r="G190" s="60"/>
      <c r="H190" s="60"/>
      <c r="I190" s="60"/>
      <c r="J190" s="60"/>
      <c r="K190" s="18"/>
      <c r="L190" s="60"/>
      <c r="M190" s="60"/>
      <c r="N190" s="34"/>
      <c r="O190" s="34"/>
      <c r="P190" s="35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</row>
    <row r="191">
      <c r="A191" s="129"/>
      <c r="B191" s="60"/>
      <c r="C191" s="60"/>
      <c r="D191" s="60"/>
      <c r="E191" s="60"/>
      <c r="F191" s="60"/>
      <c r="G191" s="60"/>
      <c r="H191" s="60"/>
      <c r="I191" s="60"/>
      <c r="J191" s="60"/>
      <c r="K191" s="18"/>
      <c r="L191" s="60"/>
      <c r="M191" s="60"/>
      <c r="N191" s="34"/>
      <c r="O191" s="34"/>
      <c r="P191" s="35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</row>
    <row r="192">
      <c r="A192" s="129"/>
      <c r="B192" s="60"/>
      <c r="C192" s="60"/>
      <c r="D192" s="60"/>
      <c r="E192" s="60"/>
      <c r="F192" s="60"/>
      <c r="G192" s="60"/>
      <c r="H192" s="60"/>
      <c r="I192" s="60"/>
      <c r="J192" s="60"/>
      <c r="K192" s="18"/>
      <c r="L192" s="60"/>
      <c r="M192" s="60"/>
      <c r="N192" s="34"/>
      <c r="O192" s="34"/>
      <c r="P192" s="35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</row>
    <row r="193">
      <c r="A193" s="129"/>
      <c r="B193" s="60"/>
      <c r="C193" s="60"/>
      <c r="D193" s="60"/>
      <c r="E193" s="60"/>
      <c r="F193" s="60"/>
      <c r="G193" s="60"/>
      <c r="H193" s="60"/>
      <c r="I193" s="60"/>
      <c r="J193" s="60"/>
      <c r="K193" s="18"/>
      <c r="L193" s="60"/>
      <c r="M193" s="60"/>
      <c r="N193" s="34"/>
      <c r="O193" s="34"/>
      <c r="P193" s="35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</row>
    <row r="194">
      <c r="A194" s="129"/>
      <c r="B194" s="60"/>
      <c r="C194" s="60"/>
      <c r="D194" s="60"/>
      <c r="E194" s="60"/>
      <c r="F194" s="60"/>
      <c r="G194" s="60"/>
      <c r="H194" s="60"/>
      <c r="I194" s="60"/>
      <c r="J194" s="60"/>
      <c r="K194" s="18"/>
      <c r="L194" s="60"/>
      <c r="M194" s="60"/>
    </row>
    <row r="195">
      <c r="A195" s="129"/>
      <c r="B195" s="60"/>
      <c r="C195" s="60"/>
      <c r="D195" s="60"/>
      <c r="E195" s="60"/>
      <c r="F195" s="60"/>
      <c r="G195" s="60"/>
      <c r="H195" s="60"/>
      <c r="I195" s="60"/>
      <c r="J195" s="60"/>
      <c r="K195" s="18"/>
      <c r="L195" s="60"/>
      <c r="M195" s="60"/>
    </row>
    <row r="196">
      <c r="A196" s="129"/>
      <c r="B196" s="60"/>
      <c r="C196" s="60"/>
      <c r="D196" s="60"/>
      <c r="E196" s="60"/>
      <c r="F196" s="60"/>
      <c r="G196" s="60"/>
      <c r="H196" s="60"/>
      <c r="I196" s="60"/>
      <c r="J196" s="60"/>
      <c r="K196" s="18"/>
      <c r="L196" s="60"/>
      <c r="M196" s="60"/>
    </row>
    <row r="197">
      <c r="A197" s="129"/>
      <c r="B197" s="60"/>
      <c r="C197" s="60"/>
      <c r="D197" s="60"/>
      <c r="E197" s="60"/>
      <c r="F197" s="60"/>
      <c r="G197" s="60"/>
      <c r="H197" s="60"/>
      <c r="I197" s="60"/>
      <c r="J197" s="60"/>
      <c r="K197" s="18"/>
      <c r="L197" s="60"/>
      <c r="M197" s="60"/>
    </row>
    <row r="198">
      <c r="A198" s="129"/>
      <c r="B198" s="60"/>
      <c r="C198" s="60"/>
      <c r="D198" s="60"/>
      <c r="E198" s="60"/>
      <c r="F198" s="60"/>
      <c r="G198" s="60"/>
      <c r="H198" s="60"/>
      <c r="I198" s="60"/>
      <c r="J198" s="60"/>
      <c r="K198" s="18"/>
      <c r="L198" s="60"/>
      <c r="M198" s="60"/>
    </row>
    <row r="199">
      <c r="A199" s="129"/>
      <c r="B199" s="60"/>
      <c r="C199" s="60"/>
      <c r="D199" s="60"/>
      <c r="E199" s="60"/>
      <c r="F199" s="60"/>
      <c r="G199" s="60"/>
      <c r="H199" s="60"/>
      <c r="I199" s="60"/>
      <c r="J199" s="60"/>
      <c r="K199" s="18"/>
      <c r="L199" s="60"/>
      <c r="M199" s="60"/>
    </row>
    <row r="200">
      <c r="A200" s="129"/>
      <c r="B200" s="60"/>
      <c r="C200" s="60"/>
      <c r="D200" s="60"/>
      <c r="E200" s="60"/>
      <c r="F200" s="60"/>
      <c r="G200" s="60"/>
      <c r="H200" s="60"/>
      <c r="I200" s="60"/>
      <c r="J200" s="60"/>
      <c r="K200" s="131"/>
      <c r="L200" s="60"/>
      <c r="M200" s="60"/>
    </row>
  </sheetData>
  <mergeCells count="50">
    <mergeCell ref="N30:N38"/>
    <mergeCell ref="N39:N42"/>
    <mergeCell ref="N46:N49"/>
    <mergeCell ref="N50:N58"/>
    <mergeCell ref="N59:N62"/>
    <mergeCell ref="N66:N69"/>
    <mergeCell ref="N70:N78"/>
    <mergeCell ref="N150:N158"/>
    <mergeCell ref="N159:N162"/>
    <mergeCell ref="N106:N109"/>
    <mergeCell ref="N110:N118"/>
    <mergeCell ref="N119:N122"/>
    <mergeCell ref="N126:N129"/>
    <mergeCell ref="N130:N138"/>
    <mergeCell ref="N139:N142"/>
    <mergeCell ref="N146:N149"/>
    <mergeCell ref="N4:O4"/>
    <mergeCell ref="P5:AB5"/>
    <mergeCell ref="N6:N9"/>
    <mergeCell ref="N10:N18"/>
    <mergeCell ref="N19:N22"/>
    <mergeCell ref="P25:AB25"/>
    <mergeCell ref="C5:C6"/>
    <mergeCell ref="D5:D6"/>
    <mergeCell ref="E5:E6"/>
    <mergeCell ref="F5:F6"/>
    <mergeCell ref="G5:G6"/>
    <mergeCell ref="H5:H6"/>
    <mergeCell ref="I5:I6"/>
    <mergeCell ref="D38:D39"/>
    <mergeCell ref="E38:E39"/>
    <mergeCell ref="F38:F39"/>
    <mergeCell ref="G38:G39"/>
    <mergeCell ref="P45:AB45"/>
    <mergeCell ref="P65:AB65"/>
    <mergeCell ref="P85:AB85"/>
    <mergeCell ref="C26:E27"/>
    <mergeCell ref="F26:F27"/>
    <mergeCell ref="G26:G27"/>
    <mergeCell ref="H26:H27"/>
    <mergeCell ref="N26:N29"/>
    <mergeCell ref="C38:C39"/>
    <mergeCell ref="H38:H39"/>
    <mergeCell ref="N79:N82"/>
    <mergeCell ref="N86:N89"/>
    <mergeCell ref="N90:N98"/>
    <mergeCell ref="N99:N102"/>
    <mergeCell ref="P105:AB105"/>
    <mergeCell ref="P125:AB125"/>
    <mergeCell ref="P145:AB145"/>
  </mergeCells>
  <conditionalFormatting sqref="G28:H35">
    <cfRule type="cellIs" dxfId="0" priority="1" operator="between">
      <formula>5000</formula>
      <formula>6000</formula>
    </cfRule>
  </conditionalFormatting>
  <conditionalFormatting sqref="G28:H35">
    <cfRule type="cellIs" dxfId="1" priority="2" operator="greaterThanOrEqual">
      <formula>6000</formula>
    </cfRule>
  </conditionalFormatting>
  <conditionalFormatting sqref="D8:D19">
    <cfRule type="colorScale" priority="3">
      <colorScale>
        <cfvo type="min"/>
        <cfvo type="percentile" val="50"/>
        <cfvo type="max"/>
        <color rgb="FFF0FFF8"/>
        <color rgb="FFB7E1CD"/>
        <color rgb="FF298F5D"/>
      </colorScale>
    </cfRule>
  </conditionalFormatting>
  <conditionalFormatting sqref="E8:E19">
    <cfRule type="colorScale" priority="4">
      <colorScale>
        <cfvo type="min"/>
        <cfvo type="percent" val="50"/>
        <cfvo type="max"/>
        <color rgb="FFFFF7F7"/>
        <color rgb="FFF9C7C7"/>
        <color rgb="FFE67C73"/>
      </colorScale>
    </cfRule>
  </conditionalFormatting>
  <dataValidations>
    <dataValidation type="list" allowBlank="1" sqref="G40:G47">
      <formula1>"Yes,No"</formula1>
    </dataValidation>
    <dataValidation type="list" allowBlank="1" sqref="E40:E47">
      <formula1>"0,6,12,18,24,30,36,42,48,54,60,66,72"</formula1>
    </dataValidation>
  </dataValidations>
  <hyperlinks>
    <hyperlink r:id="rId2" ref="H38"/>
  </hyperlinks>
  <drawing r:id="rId3"/>
  <legacyDrawing r:id="rId4"/>
</worksheet>
</file>