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huber\Downloads\"/>
    </mc:Choice>
  </mc:AlternateContent>
  <xr:revisionPtr revIDLastSave="0" documentId="13_ncr:1_{7E1CCB58-2E99-4CD6-9AF3-7FE2D648F0FA}" xr6:coauthVersionLast="47" xr6:coauthVersionMax="47" xr10:uidLastSave="{00000000-0000-0000-0000-000000000000}"/>
  <bookViews>
    <workbookView xWindow="-120" yWindow="-120" windowWidth="29040" windowHeight="17640" xr2:uid="{00000000-000D-0000-FFFF-FFFF00000000}"/>
  </bookViews>
  <sheets>
    <sheet name="Instructions" sheetId="1" r:id="rId1"/>
    <sheet name="Summary" sheetId="2" r:id="rId2"/>
    <sheet name="Sources &amp; Uses" sheetId="3" r:id="rId3"/>
    <sheet name="Rent Roll" sheetId="4" r:id="rId4"/>
    <sheet name="Operating Statement" sheetId="5" r:id="rId5"/>
    <sheet name="Loan Sizing" sheetId="6" r:id="rId6"/>
    <sheet name="Comparables" sheetId="7" r:id="rId7"/>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Rqw0pCbXZvL1mNKu/GMSDE/syMw=="/>
    </ext>
  </extLst>
</workbook>
</file>

<file path=xl/calcChain.xml><?xml version="1.0" encoding="utf-8"?>
<calcChain xmlns="http://schemas.openxmlformats.org/spreadsheetml/2006/main">
  <c r="D8" i="3" l="1"/>
  <c r="C33" i="2"/>
  <c r="F48" i="4"/>
  <c r="F46" i="4"/>
  <c r="F47" i="4"/>
  <c r="E47" i="4"/>
  <c r="E48" i="4"/>
  <c r="D48" i="4"/>
  <c r="C48" i="4"/>
  <c r="C47" i="4"/>
  <c r="F41" i="4"/>
  <c r="C46" i="4"/>
  <c r="D46" i="4" l="1"/>
  <c r="D47" i="4"/>
  <c r="E21" i="7" l="1"/>
  <c r="F20" i="7"/>
  <c r="F19" i="7"/>
  <c r="F18" i="7"/>
  <c r="F17" i="7"/>
  <c r="F21" i="7" s="1"/>
  <c r="Q14" i="7"/>
  <c r="P14" i="7"/>
  <c r="O14" i="7"/>
  <c r="E12" i="7"/>
  <c r="F11" i="7"/>
  <c r="F10" i="7"/>
  <c r="F9" i="7"/>
  <c r="F8" i="7"/>
  <c r="F12" i="7" s="1"/>
  <c r="D23" i="6"/>
  <c r="Q68" i="5"/>
  <c r="Q70" i="5" s="1"/>
  <c r="P68" i="5"/>
  <c r="P70" i="5" s="1"/>
  <c r="O68" i="5"/>
  <c r="O16" i="5" s="1"/>
  <c r="N68" i="5"/>
  <c r="N16" i="5" s="1"/>
  <c r="N23" i="5" s="1"/>
  <c r="N25" i="5" s="1"/>
  <c r="N72" i="5" s="1"/>
  <c r="M68" i="5"/>
  <c r="M16" i="5" s="1"/>
  <c r="M23" i="5" s="1"/>
  <c r="M25" i="5" s="1"/>
  <c r="M72" i="5" s="1"/>
  <c r="L68" i="5"/>
  <c r="K68" i="5"/>
  <c r="J68" i="5"/>
  <c r="J70" i="5" s="1"/>
  <c r="I68" i="5"/>
  <c r="I70" i="5" s="1"/>
  <c r="H68" i="5"/>
  <c r="H70" i="5" s="1"/>
  <c r="G68" i="5"/>
  <c r="G70" i="5" s="1"/>
  <c r="F68" i="5"/>
  <c r="F16" i="5" s="1"/>
  <c r="E68" i="5"/>
  <c r="E16" i="5" s="1"/>
  <c r="E23" i="5" s="1"/>
  <c r="E25" i="5" s="1"/>
  <c r="E72" i="5" s="1"/>
  <c r="D68" i="5"/>
  <c r="C68" i="5"/>
  <c r="S67" i="5"/>
  <c r="R67" i="5"/>
  <c r="U67" i="5" s="1"/>
  <c r="U66" i="5"/>
  <c r="S66" i="5"/>
  <c r="R66" i="5"/>
  <c r="S65" i="5"/>
  <c r="R65" i="5"/>
  <c r="U65" i="5" s="1"/>
  <c r="S64" i="5"/>
  <c r="S68" i="5" s="1"/>
  <c r="R64" i="5"/>
  <c r="R68" i="5" s="1"/>
  <c r="U62" i="5"/>
  <c r="S62" i="5"/>
  <c r="Q62" i="5"/>
  <c r="P62" i="5"/>
  <c r="O62" i="5"/>
  <c r="N62" i="5"/>
  <c r="N70" i="5" s="1"/>
  <c r="M62" i="5"/>
  <c r="M70" i="5" s="1"/>
  <c r="L62" i="5"/>
  <c r="L70" i="5" s="1"/>
  <c r="K62" i="5"/>
  <c r="K70" i="5" s="1"/>
  <c r="J62" i="5"/>
  <c r="I62" i="5"/>
  <c r="H62" i="5"/>
  <c r="G62" i="5"/>
  <c r="F62" i="5"/>
  <c r="F70" i="5" s="1"/>
  <c r="E62" i="5"/>
  <c r="E70" i="5" s="1"/>
  <c r="D62" i="5"/>
  <c r="D70" i="5" s="1"/>
  <c r="C62" i="5"/>
  <c r="C70" i="5" s="1"/>
  <c r="U61" i="5"/>
  <c r="R61" i="5"/>
  <c r="R62" i="5" s="1"/>
  <c r="Q59" i="5"/>
  <c r="P59" i="5"/>
  <c r="O59" i="5"/>
  <c r="N59" i="5"/>
  <c r="M59" i="5"/>
  <c r="L59" i="5"/>
  <c r="K59" i="5"/>
  <c r="J59" i="5"/>
  <c r="I59" i="5"/>
  <c r="H59" i="5"/>
  <c r="G59" i="5"/>
  <c r="F59" i="5"/>
  <c r="E59" i="5"/>
  <c r="D59" i="5"/>
  <c r="C59" i="5"/>
  <c r="S58" i="5"/>
  <c r="R58" i="5"/>
  <c r="U58" i="5" s="1"/>
  <c r="U57" i="5"/>
  <c r="S57" i="5"/>
  <c r="R57" i="5"/>
  <c r="S56" i="5"/>
  <c r="S59" i="5" s="1"/>
  <c r="R56" i="5"/>
  <c r="U56" i="5" s="1"/>
  <c r="U59" i="5" s="1"/>
  <c r="Q54" i="5"/>
  <c r="P54" i="5"/>
  <c r="O54" i="5"/>
  <c r="N54" i="5"/>
  <c r="M54" i="5"/>
  <c r="L54" i="5"/>
  <c r="K54" i="5"/>
  <c r="J54" i="5"/>
  <c r="I54" i="5"/>
  <c r="H54" i="5"/>
  <c r="G54" i="5"/>
  <c r="F54" i="5"/>
  <c r="E54" i="5"/>
  <c r="D54" i="5"/>
  <c r="C54" i="5"/>
  <c r="U53" i="5"/>
  <c r="S53" i="5"/>
  <c r="R53" i="5"/>
  <c r="S52" i="5"/>
  <c r="R52" i="5"/>
  <c r="U52" i="5" s="1"/>
  <c r="U51" i="5"/>
  <c r="S51" i="5"/>
  <c r="S54" i="5" s="1"/>
  <c r="R51" i="5"/>
  <c r="R54" i="5" s="1"/>
  <c r="S50" i="5"/>
  <c r="R50" i="5"/>
  <c r="U50" i="5" s="1"/>
  <c r="R48" i="5"/>
  <c r="Q48" i="5"/>
  <c r="P48" i="5"/>
  <c r="O48" i="5"/>
  <c r="N48" i="5"/>
  <c r="M48" i="5"/>
  <c r="L48" i="5"/>
  <c r="K48" i="5"/>
  <c r="J48" i="5"/>
  <c r="I48" i="5"/>
  <c r="H48" i="5"/>
  <c r="G48" i="5"/>
  <c r="F48" i="5"/>
  <c r="E48" i="5"/>
  <c r="D48" i="5"/>
  <c r="C48" i="5"/>
  <c r="S47" i="5"/>
  <c r="S48" i="5" s="1"/>
  <c r="R47" i="5"/>
  <c r="Q45" i="5"/>
  <c r="P45" i="5"/>
  <c r="O45" i="5"/>
  <c r="N45" i="5"/>
  <c r="M45" i="5"/>
  <c r="L45" i="5"/>
  <c r="K45" i="5"/>
  <c r="J45" i="5"/>
  <c r="I45" i="5"/>
  <c r="H45" i="5"/>
  <c r="G45" i="5"/>
  <c r="F45" i="5"/>
  <c r="E45" i="5"/>
  <c r="D45" i="5"/>
  <c r="C45" i="5"/>
  <c r="S44" i="5"/>
  <c r="R44" i="5"/>
  <c r="U44" i="5" s="1"/>
  <c r="S43" i="5"/>
  <c r="R43" i="5"/>
  <c r="U43" i="5" s="1"/>
  <c r="U42" i="5"/>
  <c r="S42" i="5"/>
  <c r="R42" i="5"/>
  <c r="S41" i="5"/>
  <c r="R41" i="5"/>
  <c r="U41" i="5" s="1"/>
  <c r="U40" i="5"/>
  <c r="S40" i="5"/>
  <c r="R40" i="5"/>
  <c r="S39" i="5"/>
  <c r="R39" i="5"/>
  <c r="U39" i="5" s="1"/>
  <c r="S38" i="5"/>
  <c r="R38" i="5"/>
  <c r="U38" i="5" s="1"/>
  <c r="U37" i="5"/>
  <c r="S37" i="5"/>
  <c r="R37" i="5"/>
  <c r="S36" i="5"/>
  <c r="S45" i="5" s="1"/>
  <c r="R36" i="5"/>
  <c r="R45" i="5" s="1"/>
  <c r="Q34" i="5"/>
  <c r="P34" i="5"/>
  <c r="O34" i="5"/>
  <c r="N34" i="5"/>
  <c r="M34" i="5"/>
  <c r="L34" i="5"/>
  <c r="K34" i="5"/>
  <c r="J34" i="5"/>
  <c r="I34" i="5"/>
  <c r="H34" i="5"/>
  <c r="G34" i="5"/>
  <c r="F34" i="5"/>
  <c r="E34" i="5"/>
  <c r="D34" i="5"/>
  <c r="C34" i="5"/>
  <c r="U33" i="5"/>
  <c r="S33" i="5"/>
  <c r="R33" i="5"/>
  <c r="S32" i="5"/>
  <c r="R32" i="5"/>
  <c r="U32" i="5" s="1"/>
  <c r="S31" i="5"/>
  <c r="S34" i="5" s="1"/>
  <c r="R31" i="5"/>
  <c r="U31" i="5" s="1"/>
  <c r="U30" i="5"/>
  <c r="S30" i="5"/>
  <c r="R30" i="5"/>
  <c r="L23" i="5"/>
  <c r="L25" i="5" s="1"/>
  <c r="K23" i="5"/>
  <c r="K25" i="5" s="1"/>
  <c r="J23" i="5"/>
  <c r="J25" i="5" s="1"/>
  <c r="D23" i="5"/>
  <c r="D25" i="5" s="1"/>
  <c r="C23" i="5"/>
  <c r="C25" i="5" s="1"/>
  <c r="S22" i="5"/>
  <c r="R22" i="5"/>
  <c r="S21" i="5"/>
  <c r="R21" i="5"/>
  <c r="S20" i="5"/>
  <c r="R20" i="5"/>
  <c r="S19" i="5"/>
  <c r="R19" i="5"/>
  <c r="S18" i="5"/>
  <c r="R18" i="5"/>
  <c r="S17" i="5"/>
  <c r="R17" i="5"/>
  <c r="Q16" i="5"/>
  <c r="Q23" i="5" s="1"/>
  <c r="Q25" i="5" s="1"/>
  <c r="P16" i="5"/>
  <c r="P23" i="5" s="1"/>
  <c r="P25" i="5" s="1"/>
  <c r="P72" i="5" s="1"/>
  <c r="L16" i="5"/>
  <c r="K16" i="5"/>
  <c r="J16" i="5"/>
  <c r="I16" i="5"/>
  <c r="I23" i="5" s="1"/>
  <c r="I25" i="5" s="1"/>
  <c r="H16" i="5"/>
  <c r="H23" i="5" s="1"/>
  <c r="H25" i="5" s="1"/>
  <c r="H72" i="5" s="1"/>
  <c r="D16" i="5"/>
  <c r="C16" i="5"/>
  <c r="Q14" i="5"/>
  <c r="P14" i="5"/>
  <c r="O14" i="5"/>
  <c r="N14" i="5"/>
  <c r="M14" i="5"/>
  <c r="L14" i="5"/>
  <c r="K14" i="5"/>
  <c r="J14" i="5"/>
  <c r="I14" i="5"/>
  <c r="H14" i="5"/>
  <c r="G14" i="5"/>
  <c r="F14" i="5"/>
  <c r="E14" i="5"/>
  <c r="D14" i="5"/>
  <c r="C14" i="5"/>
  <c r="S13" i="5"/>
  <c r="R13" i="5"/>
  <c r="U12" i="5"/>
  <c r="S12" i="5"/>
  <c r="R12" i="5"/>
  <c r="S11" i="5"/>
  <c r="S14" i="5" s="1"/>
  <c r="R11" i="5"/>
  <c r="C25" i="2" s="1"/>
  <c r="G41" i="4"/>
  <c r="U11" i="5" s="1"/>
  <c r="D25" i="2" s="1"/>
  <c r="B41" i="4"/>
  <c r="D9" i="6" s="1"/>
  <c r="D49" i="2"/>
  <c r="D48" i="2"/>
  <c r="D42" i="2"/>
  <c r="D41" i="2"/>
  <c r="D39" i="2"/>
  <c r="D33" i="2"/>
  <c r="C18" i="2"/>
  <c r="C21" i="2" s="1"/>
  <c r="E46" i="4" l="1"/>
  <c r="U13" i="5"/>
  <c r="U14" i="5" s="1"/>
  <c r="U48" i="5" s="1"/>
  <c r="L72" i="5"/>
  <c r="U54" i="5"/>
  <c r="S70" i="5"/>
  <c r="C72" i="5"/>
  <c r="U34" i="5"/>
  <c r="I72" i="5"/>
  <c r="D72" i="5"/>
  <c r="J72" i="5"/>
  <c r="F23" i="5"/>
  <c r="F25" i="5" s="1"/>
  <c r="F72" i="5" s="1"/>
  <c r="Q72" i="5"/>
  <c r="K72" i="5"/>
  <c r="O23" i="5"/>
  <c r="O25" i="5" s="1"/>
  <c r="O72" i="5" s="1"/>
  <c r="S16" i="5"/>
  <c r="S23" i="5" s="1"/>
  <c r="S25" i="5" s="1"/>
  <c r="S72" i="5" s="1"/>
  <c r="U64" i="5"/>
  <c r="U68" i="5" s="1"/>
  <c r="O70" i="5"/>
  <c r="U74" i="5"/>
  <c r="U36" i="5"/>
  <c r="U45" i="5" s="1"/>
  <c r="R14" i="5"/>
  <c r="G16" i="5"/>
  <c r="G23" i="5" s="1"/>
  <c r="G25" i="5" s="1"/>
  <c r="G72" i="5" s="1"/>
  <c r="R34" i="5"/>
  <c r="R59" i="5"/>
  <c r="R70" i="5" s="1"/>
  <c r="C27" i="2" s="1"/>
  <c r="U16" i="5" l="1"/>
  <c r="U23" i="5" s="1"/>
  <c r="U25" i="5" s="1"/>
  <c r="U70" i="5"/>
  <c r="R16" i="5"/>
  <c r="R23" i="5" s="1"/>
  <c r="R25" i="5" s="1"/>
  <c r="C26" i="2" l="1"/>
  <c r="R72" i="5"/>
  <c r="C28" i="2" s="1"/>
  <c r="D27" i="2"/>
  <c r="V70" i="5"/>
  <c r="D26" i="2"/>
  <c r="U72" i="5"/>
  <c r="U76" i="5" l="1"/>
  <c r="D10" i="6"/>
  <c r="D28" i="2"/>
  <c r="D25" i="6" l="1"/>
  <c r="D14" i="6"/>
  <c r="D16" i="6" s="1"/>
  <c r="D11" i="6"/>
  <c r="D29" i="2"/>
  <c r="D36" i="6" l="1"/>
  <c r="D51" i="2" s="1"/>
  <c r="D18" i="6"/>
  <c r="D27" i="6" s="1"/>
  <c r="D30" i="6" l="1"/>
  <c r="D53" i="2"/>
  <c r="F9" i="3" l="1"/>
  <c r="D33" i="6"/>
  <c r="D31" i="6"/>
  <c r="D37" i="6"/>
  <c r="D52" i="2" s="1"/>
  <c r="D35" i="6"/>
  <c r="D50" i="2" s="1"/>
  <c r="D32" i="6" l="1"/>
  <c r="D34" i="6"/>
  <c r="F10" i="3"/>
  <c r="D34" i="2"/>
  <c r="D35" i="2" l="1"/>
  <c r="C34" i="2" s="1"/>
  <c r="F14" i="3"/>
  <c r="F17" i="3" s="1"/>
  <c r="D43" i="2" s="1"/>
  <c r="F18" i="3" l="1"/>
  <c r="D40" i="2"/>
  <c r="D44" i="2" s="1"/>
</calcChain>
</file>

<file path=xl/sharedStrings.xml><?xml version="1.0" encoding="utf-8"?>
<sst xmlns="http://schemas.openxmlformats.org/spreadsheetml/2006/main" count="351" uniqueCount="269">
  <si>
    <t>Disclaimer</t>
  </si>
  <si>
    <t>This template is meant to serve as a starting point, and is not meant to be all inclusive.  An experienced Capital Advisor can help to appropriately adjust your template based on specifics to your real estate deal.</t>
  </si>
  <si>
    <r>
      <rPr>
        <sz val="11"/>
        <color theme="1"/>
        <rFont val="Times New Roman"/>
        <family val="1"/>
      </rPr>
      <t xml:space="preserve">This template includes circular references, in order for it to work correctly the user must enable iterative calculation in excel. </t>
    </r>
    <r>
      <rPr>
        <b/>
        <sz val="11"/>
        <color theme="1"/>
        <rFont val="Times New Roman"/>
        <family val="1"/>
      </rPr>
      <t>Directions</t>
    </r>
    <r>
      <rPr>
        <sz val="11"/>
        <color theme="1"/>
        <rFont val="Times New Roman"/>
        <family val="1"/>
      </rPr>
      <t>: File &gt; Options &gt; Formulas &gt; Enable Iterative Calculations</t>
    </r>
  </si>
  <si>
    <t>Summary</t>
  </si>
  <si>
    <r>
      <rPr>
        <sz val="11"/>
        <color rgb="FF000000"/>
        <rFont val="Times New Roman"/>
        <family val="1"/>
      </rPr>
      <t xml:space="preserve">This "Summary" tab highlights the most important deal points from a financing perspective. The font color is </t>
    </r>
    <r>
      <rPr>
        <sz val="11"/>
        <color rgb="FF009900"/>
        <rFont val="Times New Roman"/>
        <family val="1"/>
      </rPr>
      <t>green</t>
    </r>
    <r>
      <rPr>
        <sz val="11"/>
        <color rgb="FF000000"/>
        <rFont val="Times New Roman"/>
        <family val="1"/>
      </rPr>
      <t xml:space="preserve"> because each variable ties to a different tab, where it is explained and broken down in more detail. The key areas of a deal shown in this "Summary" tab are: project information, building profile, stabilized proforma, sources &amp; uses, and financing metrics. </t>
    </r>
  </si>
  <si>
    <t>Sources &amp; Uses</t>
  </si>
  <si>
    <t>This "Sources &amp; Uses" tab breaks down deal costs and where the capital to fund these costs are coming from. The sources section addresses whether the capital is coming from equity, debt, or both. The uses section addresses where the capital will be allocated and takes into consideration things such as renovations, improvements, and maintenance items.</t>
  </si>
  <si>
    <t>Rent Roll</t>
  </si>
  <si>
    <t>This "Rent Roll" tab describes the units tenancy and vacancy. This section allows investors to analyze characteristics of each unit such as lease term, rental rate, square footage, etc.</t>
  </si>
  <si>
    <t>Loan Sizing</t>
  </si>
  <si>
    <t xml:space="preserve">This "Loan Sizing" tab analyzes various tests in order to calculate an appropriate loan amount request. These tests include Loan-to-Value, Loan-to-Cost, Debt Coverage Ratio, and Debt Yield. The tests include assumptions based on market constraints. Please note that market variables change over time and an experienced Capital Advisor can provide proper guidance that is appropriate for your deal. </t>
  </si>
  <si>
    <t>T-12/Operating Statement</t>
  </si>
  <si>
    <t>This "T-12/Operating Statement" tab provides an in-depth analysis of the subject property's historical cash flows. The analysis provides a breakdown of the incomes and expenses for the past 12 months. This section also provides efficiency ratios which conmpares the expenses relative to the revenues. The net operating income is projected and takes into consideration replacement reserves which provides the net cash flows.</t>
  </si>
  <si>
    <t>Comparables</t>
  </si>
  <si>
    <t xml:space="preserve">This "Comparables" tab focuses on both rent and sales comparables to the subject project. Data for comparable properties can be found using the resources described below. </t>
  </si>
  <si>
    <t>Resources</t>
  </si>
  <si>
    <t xml:space="preserve">Below are data resources that can help you find comparables and other market information. Each source is unique so we describe here what each resource is good at, and whether or not you need to pay. </t>
  </si>
  <si>
    <t>Sale and/or Lease Comps</t>
  </si>
  <si>
    <t>Costar</t>
  </si>
  <si>
    <t>Fee?</t>
  </si>
  <si>
    <t xml:space="preserve">Costar is one of the most popular comp resources due to it's extensive data pool of real estate information.  Costar provides sales and lease comps for all asset types.  </t>
  </si>
  <si>
    <t>Yes</t>
  </si>
  <si>
    <t>Real Capital Analytics</t>
  </si>
  <si>
    <t xml:space="preserve">RCA’s data enables subscribers to view detailed information on a specific property or transaction, analyze it in context to the overall market and gain a big picture view by comparing trends within or across markets. </t>
  </si>
  <si>
    <t>REIS</t>
  </si>
  <si>
    <t>REIS has extenisve information on commercial real estate market data including property data, construction data, transaction data, market data, tenant data, economic data, and CMBS data.</t>
  </si>
  <si>
    <t>Geophy (EVRA)</t>
  </si>
  <si>
    <t>Fast, reliable access to hyperlocal data, benchmarks, value estimates, sales comps, and more that helps you assess the attractiveness and risks related to commercial multifamily properties across the US.</t>
  </si>
  <si>
    <t>Axiometric</t>
  </si>
  <si>
    <t>Multifamily market research platform providing visibility into property performance, specializing in student housing.</t>
  </si>
  <si>
    <t>For Sale, For Lease</t>
  </si>
  <si>
    <t>CREXI</t>
  </si>
  <si>
    <t xml:space="preserve">CREXI gathers commercial real estate information on properties for sale, for lease, and auctions.  CREXI has information for all asset types. </t>
  </si>
  <si>
    <t>No</t>
  </si>
  <si>
    <t>Moody's</t>
  </si>
  <si>
    <t>Moody's finds tenant credit ratings for retail and industrial asset classes.</t>
  </si>
  <si>
    <t xml:space="preserve">Zillow </t>
  </si>
  <si>
    <t>Zillow is best used for finding lease comps for mulitfamily asset types.</t>
  </si>
  <si>
    <t>Rent Cafe</t>
  </si>
  <si>
    <t>Rent Cafe is best used for finding lease comps for multifamily asset types.</t>
  </si>
  <si>
    <t>Project Information</t>
  </si>
  <si>
    <t>Project Name:</t>
  </si>
  <si>
    <t>Sample Project</t>
  </si>
  <si>
    <t>Developer:</t>
  </si>
  <si>
    <t>John Smith</t>
  </si>
  <si>
    <t>Company:</t>
  </si>
  <si>
    <t>John Smith LLC</t>
  </si>
  <si>
    <t>Address:</t>
  </si>
  <si>
    <t>123 Scranton Ave</t>
  </si>
  <si>
    <t>City:</t>
  </si>
  <si>
    <t>Chicago</t>
  </si>
  <si>
    <t>State:</t>
  </si>
  <si>
    <t>IL</t>
  </si>
  <si>
    <t>Develpmemt Type:</t>
  </si>
  <si>
    <t>Multifamily</t>
  </si>
  <si>
    <t>Building Profile</t>
  </si>
  <si>
    <t>Building Size:</t>
  </si>
  <si>
    <t>SF</t>
  </si>
  <si>
    <t>% Total</t>
  </si>
  <si>
    <t>Total Residential</t>
  </si>
  <si>
    <t>Total Commercial</t>
  </si>
  <si>
    <t>-</t>
  </si>
  <si>
    <t>Common Area</t>
  </si>
  <si>
    <t>Total Square Feet</t>
  </si>
  <si>
    <t xml:space="preserve">Stabilized Proforma </t>
  </si>
  <si>
    <t>Operating Statement:</t>
  </si>
  <si>
    <t>Current</t>
  </si>
  <si>
    <t>Proforma</t>
  </si>
  <si>
    <t>Rental Income</t>
  </si>
  <si>
    <t>Total Income</t>
  </si>
  <si>
    <t>Total Operating Expenses</t>
  </si>
  <si>
    <t>Net Operating Income</t>
  </si>
  <si>
    <t>Net Cash Flows</t>
  </si>
  <si>
    <t>Sources</t>
  </si>
  <si>
    <t>$ Total</t>
  </si>
  <si>
    <t>Debt</t>
  </si>
  <si>
    <t>Total</t>
  </si>
  <si>
    <t>Uses</t>
  </si>
  <si>
    <t>Loan Payoff</t>
  </si>
  <si>
    <t>StackSource Advisory Fee</t>
  </si>
  <si>
    <t>Legal</t>
  </si>
  <si>
    <t>Closing Costs</t>
  </si>
  <si>
    <t xml:space="preserve">Cashout </t>
  </si>
  <si>
    <t>Financing</t>
  </si>
  <si>
    <t>Perm Loan - Current Request</t>
  </si>
  <si>
    <t>Loan to Cost</t>
  </si>
  <si>
    <t>Debt Yield</t>
  </si>
  <si>
    <t>Value / Unit</t>
  </si>
  <si>
    <t>Loan / Unit</t>
  </si>
  <si>
    <t>Loan Amount</t>
  </si>
  <si>
    <t>Sources and Uses</t>
  </si>
  <si>
    <t>Senior Loan</t>
  </si>
  <si>
    <t>Total Sources</t>
  </si>
  <si>
    <t xml:space="preserve">Cash Out </t>
  </si>
  <si>
    <t>Total Uses</t>
  </si>
  <si>
    <t>*As of 6/1/2021</t>
  </si>
  <si>
    <t>Unit</t>
  </si>
  <si>
    <t>Tenant</t>
  </si>
  <si>
    <t>Bed</t>
  </si>
  <si>
    <t>Bath</t>
  </si>
  <si>
    <t>Rent</t>
  </si>
  <si>
    <t>Lease Start</t>
  </si>
  <si>
    <t>Lease End</t>
  </si>
  <si>
    <t>James</t>
  </si>
  <si>
    <t>Davis</t>
  </si>
  <si>
    <t>Rondo</t>
  </si>
  <si>
    <t>Howard</t>
  </si>
  <si>
    <t>Caruso</t>
  </si>
  <si>
    <t>Kuzma</t>
  </si>
  <si>
    <t>Green</t>
  </si>
  <si>
    <t>Smith</t>
  </si>
  <si>
    <t>McGee</t>
  </si>
  <si>
    <t>Bradley</t>
  </si>
  <si>
    <t>Leonard</t>
  </si>
  <si>
    <t>George</t>
  </si>
  <si>
    <t>Harrell</t>
  </si>
  <si>
    <t>Beverly</t>
  </si>
  <si>
    <t>Williams</t>
  </si>
  <si>
    <t>Morris</t>
  </si>
  <si>
    <t>Noah</t>
  </si>
  <si>
    <t>Patterson</t>
  </si>
  <si>
    <t>Zubac</t>
  </si>
  <si>
    <t>Shamet</t>
  </si>
  <si>
    <t>LaVine</t>
  </si>
  <si>
    <t>White</t>
  </si>
  <si>
    <t>Markkanen</t>
  </si>
  <si>
    <t>Gafford</t>
  </si>
  <si>
    <t>Dunn</t>
  </si>
  <si>
    <t>Valentine</t>
  </si>
  <si>
    <t>Carter Jr.</t>
  </si>
  <si>
    <t>Porter Jr.</t>
  </si>
  <si>
    <t>Tatum</t>
  </si>
  <si>
    <t>Hayward</t>
  </si>
  <si>
    <t>Brown</t>
  </si>
  <si>
    <t>Walker</t>
  </si>
  <si>
    <t>Fall</t>
  </si>
  <si>
    <t>Units</t>
  </si>
  <si>
    <t>Operating Statement</t>
  </si>
  <si>
    <t>Trailing-12</t>
  </si>
  <si>
    <t>Trailing-3</t>
  </si>
  <si>
    <t>Income:</t>
  </si>
  <si>
    <t>Rents Available - Apartments</t>
  </si>
  <si>
    <t>Rents Available - Garage</t>
  </si>
  <si>
    <t>Vacancy Factor</t>
  </si>
  <si>
    <t>Total Rents Collected</t>
  </si>
  <si>
    <t>Other Income</t>
  </si>
  <si>
    <t>RUBS</t>
  </si>
  <si>
    <t>Misc.</t>
  </si>
  <si>
    <t>NSF Fee</t>
  </si>
  <si>
    <t>Late Fee</t>
  </si>
  <si>
    <t>Security Deposit</t>
  </si>
  <si>
    <t>Application Fee</t>
  </si>
  <si>
    <t>Other Income - Other</t>
  </si>
  <si>
    <t>Total Other Income</t>
  </si>
  <si>
    <t>Expense:</t>
  </si>
  <si>
    <t>Admin</t>
  </si>
  <si>
    <t>Accounting</t>
  </si>
  <si>
    <t>Insurance</t>
  </si>
  <si>
    <t>Errors &amp; Omissions Insurance</t>
  </si>
  <si>
    <t>Payroll Processing Fees</t>
  </si>
  <si>
    <t>Total Admin</t>
  </si>
  <si>
    <t>Maintenance</t>
  </si>
  <si>
    <t>Replacements</t>
  </si>
  <si>
    <t>Apartment Cleaning</t>
  </si>
  <si>
    <t>Carpet Cleaning</t>
  </si>
  <si>
    <t>HVAC</t>
  </si>
  <si>
    <t>Fire Extinguisher</t>
  </si>
  <si>
    <t>Painting</t>
  </si>
  <si>
    <t>Pest Control</t>
  </si>
  <si>
    <t>Repairs</t>
  </si>
  <si>
    <t>Supplies</t>
  </si>
  <si>
    <t>Total Maintenance</t>
  </si>
  <si>
    <t>Management Fees</t>
  </si>
  <si>
    <t>Company 3%</t>
  </si>
  <si>
    <t>Total Management Fees</t>
  </si>
  <si>
    <t>Office Expense</t>
  </si>
  <si>
    <t>Outside Service</t>
  </si>
  <si>
    <t>Postage</t>
  </si>
  <si>
    <t>Storage Rent</t>
  </si>
  <si>
    <t>Total Office Expense</t>
  </si>
  <si>
    <t>Payroll Expense</t>
  </si>
  <si>
    <t>Apartment Allowance</t>
  </si>
  <si>
    <t>Workers Compensation Insurance</t>
  </si>
  <si>
    <t>Payroll Taxes</t>
  </si>
  <si>
    <t>Total Payroll Expense</t>
  </si>
  <si>
    <t>Tax</t>
  </si>
  <si>
    <t>Real Estate Taxes</t>
  </si>
  <si>
    <t>Total Tax</t>
  </si>
  <si>
    <t>Utilities</t>
  </si>
  <si>
    <t>Gas &amp; Electric</t>
  </si>
  <si>
    <t>Telephone</t>
  </si>
  <si>
    <t>Trash Removal</t>
  </si>
  <si>
    <t>Water &amp; Sewer</t>
  </si>
  <si>
    <t>Total Utilities</t>
  </si>
  <si>
    <t>Total Expense</t>
  </si>
  <si>
    <t>Expense Ratio</t>
  </si>
  <si>
    <t>EXPENSE / EGI</t>
  </si>
  <si>
    <t>NET OPERATING INCOME</t>
  </si>
  <si>
    <t>Replacement Reserves</t>
  </si>
  <si>
    <t>$250 per unit</t>
  </si>
  <si>
    <t>NET CASH FLOW</t>
  </si>
  <si>
    <t>Permanent Loan</t>
  </si>
  <si>
    <t xml:space="preserve">In Place Income </t>
  </si>
  <si>
    <t>Net Cash Flow</t>
  </si>
  <si>
    <t>Loan-to-Value Test</t>
  </si>
  <si>
    <t>Capitalization Rate</t>
  </si>
  <si>
    <t>Purchase Price</t>
  </si>
  <si>
    <t>Loan to Value</t>
  </si>
  <si>
    <t>Rate</t>
  </si>
  <si>
    <t>Amortization</t>
  </si>
  <si>
    <t>Mortgage Constant</t>
  </si>
  <si>
    <t>Senior Loan Request</t>
  </si>
  <si>
    <t>Loan Request Summary</t>
  </si>
  <si>
    <t>Loan Request</t>
  </si>
  <si>
    <t>Debt Service</t>
  </si>
  <si>
    <t>Monthly Debt Service</t>
  </si>
  <si>
    <t>Loan-to-Value</t>
  </si>
  <si>
    <t>Debt Service Coverage Ratio</t>
  </si>
  <si>
    <t>Multifamily  1 Bedroom Comparables</t>
  </si>
  <si>
    <t>Sales Comparables</t>
  </si>
  <si>
    <t>Name</t>
  </si>
  <si>
    <t>Address</t>
  </si>
  <si>
    <t>Unit Type Detail</t>
  </si>
  <si>
    <t>Rent/SF</t>
  </si>
  <si>
    <t>Occupancy</t>
  </si>
  <si>
    <t>Yr Built</t>
  </si>
  <si>
    <t>Sub-Market</t>
  </si>
  <si>
    <t>Market</t>
  </si>
  <si>
    <t>Sale 1</t>
  </si>
  <si>
    <t>Sale 2</t>
  </si>
  <si>
    <t>Sale 3</t>
  </si>
  <si>
    <t>Property A</t>
  </si>
  <si>
    <t>123 Chicago Ave</t>
  </si>
  <si>
    <t>One Bedroom/One Bath</t>
  </si>
  <si>
    <t>A</t>
  </si>
  <si>
    <t>A+</t>
  </si>
  <si>
    <t>123 Pine road</t>
  </si>
  <si>
    <t>256 Chicago Ave</t>
  </si>
  <si>
    <t>904 1st St.</t>
  </si>
  <si>
    <t>Property B</t>
  </si>
  <si>
    <t>123 New York Road</t>
  </si>
  <si>
    <t>Joliet</t>
  </si>
  <si>
    <t>Property C</t>
  </si>
  <si>
    <t>123 Los Angeles Street</t>
  </si>
  <si>
    <t>Property D</t>
  </si>
  <si>
    <t>123 Indianapolis Ave</t>
  </si>
  <si>
    <t>Date of Sale</t>
  </si>
  <si>
    <t>Average:</t>
  </si>
  <si>
    <t>Sale Price</t>
  </si>
  <si>
    <t>Building Size SF</t>
  </si>
  <si>
    <t>Price per SF</t>
  </si>
  <si>
    <t>Multifamily  2 Bedroom Comparables</t>
  </si>
  <si>
    <t>Primary Use</t>
  </si>
  <si>
    <t>Year Built</t>
  </si>
  <si>
    <t>Two Bedroom/Two Bath</t>
  </si>
  <si>
    <t>Parking Spaces</t>
  </si>
  <si>
    <t>Parking Raio</t>
  </si>
  <si>
    <t>Cap Rate</t>
  </si>
  <si>
    <t>SqFt</t>
  </si>
  <si>
    <t>Additional Equity Needed</t>
  </si>
  <si>
    <t>DSCR</t>
  </si>
  <si>
    <t>Rollover Schedule</t>
  </si>
  <si>
    <t>Year</t>
  </si>
  <si>
    <t>Sum Total</t>
  </si>
  <si>
    <t>%</t>
  </si>
  <si>
    <t>Total %</t>
  </si>
  <si>
    <t>Current Vacancy</t>
  </si>
  <si>
    <t>Debt Service Coverage Ratio Test</t>
  </si>
  <si>
    <t>Additional Equity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</si>
</sst>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quot;$&quot;#,##0"/>
    <numFmt numFmtId="165" formatCode="_(&quot;$&quot;* #,##0_);_(&quot;$&quot;* \(#,##0\);_(&quot;$&quot;* &quot;-&quot;??_);_(@_)"/>
    <numFmt numFmtId="166" formatCode="00\ &quot;units&quot;"/>
    <numFmt numFmtId="167" formatCode="0.00\x"/>
    <numFmt numFmtId="168" formatCode="m/d/yy"/>
    <numFmt numFmtId="169" formatCode="&quot;$&quot;#,##0.00"/>
  </numFmts>
  <fonts count="50" x14ac:knownFonts="1">
    <font>
      <sz val="11"/>
      <color theme="1"/>
      <name val="Arial"/>
    </font>
    <font>
      <sz val="11"/>
      <color theme="1"/>
      <name val="Times New Roman"/>
      <family val="1"/>
    </font>
    <font>
      <b/>
      <u/>
      <sz val="11"/>
      <color theme="1"/>
      <name val="Times New Roman"/>
      <family val="1"/>
    </font>
    <font>
      <b/>
      <u/>
      <sz val="11"/>
      <color theme="0"/>
      <name val="Times New Roman"/>
      <family val="1"/>
    </font>
    <font>
      <sz val="11"/>
      <color rgb="FF000000"/>
      <name val="Times New Roman"/>
      <family val="1"/>
    </font>
    <font>
      <b/>
      <u/>
      <sz val="11"/>
      <color theme="0"/>
      <name val="Times New Roman"/>
      <family val="1"/>
    </font>
    <font>
      <b/>
      <u/>
      <sz val="11"/>
      <color theme="0"/>
      <name val="Times New Roman"/>
      <family val="1"/>
    </font>
    <font>
      <u/>
      <sz val="11"/>
      <color rgb="FF000000"/>
      <name val="Times New Roman"/>
      <family val="1"/>
    </font>
    <font>
      <u/>
      <sz val="11"/>
      <color theme="1"/>
      <name val="Times New Roman"/>
      <family val="1"/>
    </font>
    <font>
      <sz val="12"/>
      <color theme="1"/>
      <name val="Times New Roman"/>
      <family val="1"/>
    </font>
    <font>
      <u/>
      <sz val="11"/>
      <color theme="1"/>
      <name val="Times New Roman"/>
      <family val="1"/>
    </font>
    <font>
      <b/>
      <u/>
      <sz val="11"/>
      <color theme="0"/>
      <name val="Times New Roman"/>
      <family val="1"/>
    </font>
    <font>
      <b/>
      <u/>
      <sz val="11"/>
      <color theme="0"/>
      <name val="Times New Roman"/>
      <family val="1"/>
    </font>
    <font>
      <sz val="11"/>
      <color theme="1"/>
      <name val="Calibri"/>
      <family val="2"/>
    </font>
    <font>
      <b/>
      <sz val="11"/>
      <color rgb="FFFFFFFF"/>
      <name val="Times New Roman"/>
      <family val="1"/>
    </font>
    <font>
      <sz val="11"/>
      <name val="Arial"/>
      <family val="2"/>
    </font>
    <font>
      <b/>
      <sz val="11"/>
      <color theme="1"/>
      <name val="Times New Roman"/>
      <family val="1"/>
    </font>
    <font>
      <b/>
      <sz val="11"/>
      <color rgb="FF000000"/>
      <name val="Times New Roman"/>
      <family val="1"/>
    </font>
    <font>
      <sz val="11"/>
      <color rgb="FF008000"/>
      <name val="Times New Roman"/>
      <family val="1"/>
    </font>
    <font>
      <b/>
      <sz val="11"/>
      <color rgb="FF008000"/>
      <name val="Times New Roman"/>
      <family val="1"/>
    </font>
    <font>
      <b/>
      <u/>
      <sz val="11"/>
      <color rgb="FF000000"/>
      <name val="Times New Roman"/>
      <family val="1"/>
    </font>
    <font>
      <b/>
      <u/>
      <sz val="11"/>
      <color rgb="FF000000"/>
      <name val="Times New Roman"/>
      <family val="1"/>
    </font>
    <font>
      <b/>
      <sz val="11"/>
      <color theme="0"/>
      <name val="Times"/>
    </font>
    <font>
      <b/>
      <sz val="11"/>
      <color theme="1"/>
      <name val="Times"/>
    </font>
    <font>
      <sz val="11"/>
      <color theme="1"/>
      <name val="Times"/>
    </font>
    <font>
      <sz val="11"/>
      <color rgb="FF000000"/>
      <name val="Times"/>
    </font>
    <font>
      <sz val="11"/>
      <color theme="9"/>
      <name val="Times"/>
    </font>
    <font>
      <b/>
      <sz val="11"/>
      <color rgb="FFFFFFFF"/>
      <name val="Times"/>
    </font>
    <font>
      <sz val="11"/>
      <color rgb="FFFFFFFF"/>
      <name val="Times"/>
    </font>
    <font>
      <sz val="11"/>
      <color rgb="FF4A86E8"/>
      <name val="Times"/>
    </font>
    <font>
      <i/>
      <sz val="11"/>
      <color theme="1"/>
      <name val="Times New Roman"/>
      <family val="1"/>
    </font>
    <font>
      <b/>
      <sz val="11"/>
      <color theme="0"/>
      <name val="Times New Roman"/>
      <family val="1"/>
    </font>
    <font>
      <b/>
      <sz val="12"/>
      <color rgb="FFFFFFFF"/>
      <name val="Times New Roman"/>
      <family val="1"/>
    </font>
    <font>
      <b/>
      <sz val="16"/>
      <color theme="0"/>
      <name val="Times New Roman"/>
      <family val="1"/>
    </font>
    <font>
      <sz val="11"/>
      <color rgb="FFFFFFFF"/>
      <name val="Times New Roman"/>
      <family val="1"/>
    </font>
    <font>
      <b/>
      <sz val="14"/>
      <color rgb="FFFFFFFF"/>
      <name val="Times"/>
    </font>
    <font>
      <sz val="11"/>
      <color rgb="FF008000"/>
      <name val="Times"/>
    </font>
    <font>
      <i/>
      <sz val="11"/>
      <color theme="1"/>
      <name val="Times"/>
    </font>
    <font>
      <b/>
      <sz val="11"/>
      <color theme="1"/>
      <name val="Calibri"/>
      <family val="2"/>
    </font>
    <font>
      <b/>
      <sz val="11"/>
      <color rgb="FF4A86E8"/>
      <name val="Times"/>
    </font>
    <font>
      <i/>
      <sz val="11"/>
      <color rgb="FF000000"/>
      <name val="Times"/>
    </font>
    <font>
      <i/>
      <sz val="11"/>
      <color theme="1"/>
      <name val="Calibri"/>
      <family val="2"/>
    </font>
    <font>
      <b/>
      <sz val="11"/>
      <color rgb="FF000000"/>
      <name val="Times"/>
    </font>
    <font>
      <u/>
      <sz val="11"/>
      <color rgb="FF000000"/>
      <name val="Times"/>
    </font>
    <font>
      <b/>
      <sz val="16"/>
      <color theme="0"/>
      <name val="Times"/>
    </font>
    <font>
      <b/>
      <u/>
      <sz val="11"/>
      <color theme="1"/>
      <name val="Times"/>
    </font>
    <font>
      <sz val="11"/>
      <color rgb="FF000000"/>
      <name val="Calibri"/>
      <family val="2"/>
    </font>
    <font>
      <sz val="11"/>
      <color rgb="FF009900"/>
      <name val="Times New Roman"/>
      <family val="1"/>
    </font>
    <font>
      <sz val="11"/>
      <color theme="1"/>
      <name val="Arial"/>
      <family val="2"/>
    </font>
    <font>
      <sz val="11"/>
      <name val="Times New Roman"/>
      <family val="1"/>
    </font>
  </fonts>
  <fills count="10">
    <fill>
      <patternFill patternType="none"/>
    </fill>
    <fill>
      <patternFill patternType="gray125"/>
    </fill>
    <fill>
      <patternFill patternType="solid">
        <fgColor rgb="FF7F7F7F"/>
        <bgColor rgb="FF7F7F7F"/>
      </patternFill>
    </fill>
    <fill>
      <patternFill patternType="solid">
        <fgColor rgb="FF0073E6"/>
        <bgColor rgb="FF0073E6"/>
      </patternFill>
    </fill>
    <fill>
      <patternFill patternType="solid">
        <fgColor rgb="FFCFE1F2"/>
        <bgColor rgb="FFCFE1F2"/>
      </patternFill>
    </fill>
    <fill>
      <patternFill patternType="solid">
        <fgColor rgb="FFFFFFFF"/>
        <bgColor rgb="FFFFFFFF"/>
      </patternFill>
    </fill>
    <fill>
      <patternFill patternType="solid">
        <fgColor rgb="FFCFE2F3"/>
        <bgColor rgb="FFCFE2F3"/>
      </patternFill>
    </fill>
    <fill>
      <patternFill patternType="solid">
        <fgColor rgb="FF434343"/>
        <bgColor rgb="FF434343"/>
      </patternFill>
    </fill>
    <fill>
      <patternFill patternType="solid">
        <fgColor rgb="FFDEEAF6"/>
        <bgColor rgb="FFDEEAF6"/>
      </patternFill>
    </fill>
    <fill>
      <patternFill patternType="solid">
        <fgColor rgb="FFD9D9D9"/>
        <bgColor rgb="FFD9D9D9"/>
      </patternFill>
    </fill>
  </fills>
  <borders count="12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medium">
        <color rgb="FF000000"/>
      </right>
      <top/>
      <bottom style="thin">
        <color rgb="FFFFFFFF"/>
      </bottom>
      <diagonal/>
    </border>
    <border>
      <left style="medium">
        <color rgb="FF000000"/>
      </left>
      <right style="thin">
        <color rgb="FFFFFFFF"/>
      </right>
      <top style="thin">
        <color rgb="FFFFFFFF"/>
      </top>
      <bottom style="thin">
        <color rgb="FFFFFFFF"/>
      </bottom>
      <diagonal/>
    </border>
    <border>
      <left style="thin">
        <color rgb="FFFFFFFF"/>
      </left>
      <right style="medium">
        <color rgb="FF000000"/>
      </right>
      <top style="thin">
        <color rgb="FFFFFFFF"/>
      </top>
      <bottom style="thin">
        <color rgb="FFFFFFFF"/>
      </bottom>
      <diagonal/>
    </border>
    <border>
      <left style="medium">
        <color rgb="FF000000"/>
      </left>
      <right style="thin">
        <color rgb="FFFFFFFF"/>
      </right>
      <top style="thin">
        <color rgb="FFFFFFFF"/>
      </top>
      <bottom style="medium">
        <color rgb="FF000000"/>
      </bottom>
      <diagonal/>
    </border>
    <border>
      <left style="thin">
        <color rgb="FFFFFFFF"/>
      </left>
      <right style="thin">
        <color rgb="FFFFFFFF"/>
      </right>
      <top style="thin">
        <color rgb="FFFFFFFF"/>
      </top>
      <bottom style="medium">
        <color rgb="FF000000"/>
      </bottom>
      <diagonal/>
    </border>
    <border>
      <left style="thin">
        <color rgb="FFFFFFFF"/>
      </left>
      <right style="medium">
        <color rgb="FF000000"/>
      </right>
      <top style="thin">
        <color rgb="FFFFFFFF"/>
      </top>
      <bottom style="medium">
        <color rgb="FF000000"/>
      </bottom>
      <diagonal/>
    </border>
    <border>
      <left/>
      <right/>
      <top/>
      <bottom style="thin">
        <color rgb="FFFFFFFF"/>
      </bottom>
      <diagonal/>
    </border>
    <border>
      <left/>
      <right/>
      <top/>
      <bottom/>
      <diagonal/>
    </border>
    <border>
      <left/>
      <right/>
      <top style="thin">
        <color rgb="FFFFFFFF"/>
      </top>
      <bottom style="thin">
        <color rgb="FFFFFFFF"/>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000000"/>
      </right>
      <top style="medium">
        <color rgb="FFFFFFFF"/>
      </top>
      <bottom style="medium">
        <color rgb="FFFFFFFF"/>
      </bottom>
      <diagonal/>
    </border>
    <border>
      <left/>
      <right style="thin">
        <color rgb="FFFFFFFF"/>
      </right>
      <top style="thin">
        <color rgb="FFFFFFFF"/>
      </top>
      <bottom/>
      <diagonal/>
    </border>
    <border>
      <left style="medium">
        <color rgb="FF000000"/>
      </left>
      <right style="medium">
        <color rgb="FFFFFFFF"/>
      </right>
      <top style="medium">
        <color rgb="FFFFFFFF"/>
      </top>
      <bottom style="medium">
        <color rgb="FF000000"/>
      </bottom>
      <diagonal/>
    </border>
    <border>
      <left style="medium">
        <color rgb="FFFFFFFF"/>
      </left>
      <right style="medium">
        <color rgb="FFFFFFFF"/>
      </right>
      <top style="medium">
        <color rgb="FFFFFFFF"/>
      </top>
      <bottom style="medium">
        <color rgb="FF000000"/>
      </bottom>
      <diagonal/>
    </border>
    <border>
      <left style="medium">
        <color rgb="FFFFFFFF"/>
      </left>
      <right style="medium">
        <color rgb="FF000000"/>
      </right>
      <top style="medium">
        <color rgb="FFFFFFFF"/>
      </top>
      <bottom style="medium">
        <color rgb="FF000000"/>
      </bottom>
      <diagonal/>
    </border>
    <border>
      <left style="thin">
        <color rgb="FFFFFFFF"/>
      </left>
      <right style="thin">
        <color rgb="FFFFFFFF"/>
      </right>
      <top/>
      <bottom/>
      <diagonal/>
    </border>
    <border>
      <left style="medium">
        <color rgb="FF000000"/>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000000"/>
      </left>
      <right/>
      <top style="medium">
        <color rgb="FFFFFFFF"/>
      </top>
      <bottom/>
      <diagonal/>
    </border>
    <border>
      <left/>
      <right style="medium">
        <color rgb="FFFFFFFF"/>
      </right>
      <top style="medium">
        <color rgb="FFFFFFFF"/>
      </top>
      <bottom/>
      <diagonal/>
    </border>
    <border>
      <left style="medium">
        <color rgb="FFFFFFFF"/>
      </left>
      <right style="medium">
        <color rgb="FF000000"/>
      </right>
      <top style="medium">
        <color rgb="FFFFFFFF"/>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FFFFFF"/>
      </right>
      <top style="thin">
        <color rgb="FF000000"/>
      </top>
      <bottom style="medium">
        <color rgb="FF000000"/>
      </bottom>
      <diagonal/>
    </border>
    <border>
      <left style="medium">
        <color rgb="FFFFFFFF"/>
      </left>
      <right style="medium">
        <color rgb="FF000000"/>
      </right>
      <top/>
      <bottom style="medium">
        <color rgb="FF000000"/>
      </bottom>
      <diagonal/>
    </border>
    <border>
      <left/>
      <right style="thin">
        <color rgb="FFFFFFFF"/>
      </right>
      <top/>
      <bottom style="thin">
        <color rgb="FFFFFFFF"/>
      </bottom>
      <diagonal/>
    </border>
    <border>
      <left style="medium">
        <color rgb="FF00000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000000"/>
      </right>
      <top style="thin">
        <color rgb="FFFFFFFF"/>
      </top>
      <bottom/>
      <diagonal/>
    </border>
    <border>
      <left style="medium">
        <color rgb="FF000000"/>
      </left>
      <right style="thin">
        <color rgb="FFFFFFFF"/>
      </right>
      <top style="thin">
        <color rgb="FF000000"/>
      </top>
      <bottom style="medium">
        <color rgb="FF000000"/>
      </bottom>
      <diagonal/>
    </border>
    <border>
      <left style="thin">
        <color rgb="FFFFFFFF"/>
      </left>
      <right style="thin">
        <color rgb="FFFFFFFF"/>
      </right>
      <top style="thin">
        <color rgb="FF000000"/>
      </top>
      <bottom style="medium">
        <color rgb="FF000000"/>
      </bottom>
      <diagonal/>
    </border>
    <border>
      <left style="thin">
        <color rgb="FFFFFFFF"/>
      </left>
      <right style="medium">
        <color rgb="FF000000"/>
      </right>
      <top style="thin">
        <color rgb="FF000000"/>
      </top>
      <bottom style="medium">
        <color rgb="FF000000"/>
      </bottom>
      <diagonal/>
    </border>
    <border>
      <left style="medium">
        <color rgb="FF000000"/>
      </left>
      <right style="medium">
        <color rgb="FFFFFFFF"/>
      </right>
      <top/>
      <bottom style="medium">
        <color rgb="FFFFFFFF"/>
      </bottom>
      <diagonal/>
    </border>
    <border>
      <left style="medium">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medium">
        <color rgb="FF000000"/>
      </left>
      <right style="medium">
        <color rgb="FFFFFFFF"/>
      </right>
      <top style="medium">
        <color rgb="FFFFFFFF"/>
      </top>
      <bottom/>
      <diagonal/>
    </border>
    <border>
      <left/>
      <right style="thin">
        <color rgb="FFFFFFFF"/>
      </right>
      <top style="thin">
        <color rgb="FFFFFFFF"/>
      </top>
      <bottom/>
      <diagonal/>
    </border>
    <border>
      <left style="medium">
        <color rgb="FF000000"/>
      </left>
      <right style="medium">
        <color rgb="FFFFFFFF"/>
      </right>
      <top style="thin">
        <color rgb="FF000000"/>
      </top>
      <bottom style="medium">
        <color rgb="FF000000"/>
      </bottom>
      <diagonal/>
    </border>
    <border>
      <left/>
      <right style="thin">
        <color rgb="FFFFFFFF"/>
      </right>
      <top style="thin">
        <color rgb="FF000000"/>
      </top>
      <bottom style="medium">
        <color rgb="FF000000"/>
      </bottom>
      <diagonal/>
    </border>
    <border>
      <left style="thin">
        <color rgb="FFFFFFFF"/>
      </left>
      <right style="thin">
        <color rgb="FFFFFFFF"/>
      </right>
      <top/>
      <bottom/>
      <diagonal/>
    </border>
    <border>
      <left style="thin">
        <color rgb="FFFFFFFF"/>
      </left>
      <right/>
      <top style="thin">
        <color rgb="FFFFFFFF"/>
      </top>
      <bottom/>
      <diagonal/>
    </border>
    <border>
      <left style="medium">
        <color rgb="FF000000"/>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medium">
        <color rgb="FF000000"/>
      </right>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medium">
        <color rgb="FF000000"/>
      </bottom>
      <diagonal/>
    </border>
    <border>
      <left style="thin">
        <color rgb="FFFFFFFF"/>
      </left>
      <right/>
      <top style="thin">
        <color rgb="FFFFFFFF"/>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style="thin">
        <color rgb="FF000000"/>
      </left>
      <right style="thin">
        <color rgb="FF000000"/>
      </right>
      <top/>
      <bottom/>
      <diagonal/>
    </border>
    <border>
      <left/>
      <right style="medium">
        <color rgb="FF000000"/>
      </right>
      <top style="medium">
        <color rgb="FF000000"/>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right style="medium">
        <color indexed="64"/>
      </right>
      <top/>
      <bottom style="medium">
        <color indexed="64"/>
      </bottom>
      <diagonal/>
    </border>
  </borders>
  <cellStyleXfs count="2">
    <xf numFmtId="0" fontId="0" fillId="0" borderId="0"/>
    <xf numFmtId="9" fontId="48" fillId="0" borderId="0" applyFont="0" applyFill="0" applyBorder="0" applyAlignment="0" applyProtection="0"/>
  </cellStyleXfs>
  <cellXfs count="359">
    <xf numFmtId="0" fontId="0" fillId="0" borderId="0" xfId="0" applyFont="1" applyAlignment="1"/>
    <xf numFmtId="0" fontId="1" fillId="0" borderId="0" xfId="0" applyFont="1"/>
    <xf numFmtId="0" fontId="2" fillId="2" borderId="1" xfId="0" applyFont="1" applyFill="1" applyBorder="1" applyAlignment="1">
      <alignment horizontal="center"/>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3" fillId="3" borderId="1" xfId="0" applyFont="1" applyFill="1" applyBorder="1" applyAlignment="1">
      <alignment horizontal="center" vertical="center" wrapText="1"/>
    </xf>
    <xf numFmtId="0" fontId="4" fillId="0" borderId="3" xfId="0" applyFont="1" applyBorder="1" applyAlignment="1">
      <alignment vertical="center" wrapText="1"/>
    </xf>
    <xf numFmtId="0" fontId="0" fillId="0" borderId="0" xfId="0" applyFont="1"/>
    <xf numFmtId="0" fontId="5" fillId="3" borderId="4" xfId="0" applyFont="1" applyFill="1" applyBorder="1" applyAlignment="1">
      <alignment horizontal="center"/>
    </xf>
    <xf numFmtId="0" fontId="6" fillId="3" borderId="5" xfId="0" applyFont="1" applyFill="1" applyBorder="1"/>
    <xf numFmtId="0" fontId="7" fillId="4" borderId="6" xfId="0" applyFont="1" applyFill="1" applyBorder="1" applyAlignment="1">
      <alignment horizontal="center" vertical="center" wrapText="1"/>
    </xf>
    <xf numFmtId="0" fontId="1" fillId="4" borderId="7" xfId="0" applyFont="1" applyFill="1" applyBorder="1"/>
    <xf numFmtId="0" fontId="4" fillId="0" borderId="8" xfId="0" applyFont="1" applyBorder="1" applyAlignment="1">
      <alignment vertical="center" wrapText="1"/>
    </xf>
    <xf numFmtId="0" fontId="1" fillId="0" borderId="9" xfId="0" applyFont="1" applyBorder="1" applyAlignment="1">
      <alignment horizontal="left"/>
    </xf>
    <xf numFmtId="0" fontId="8" fillId="4" borderId="6" xfId="0" applyFont="1" applyFill="1" applyBorder="1" applyAlignment="1">
      <alignment horizontal="center" wrapText="1"/>
    </xf>
    <xf numFmtId="0" fontId="9" fillId="0" borderId="0" xfId="0" applyFont="1"/>
    <xf numFmtId="0" fontId="4" fillId="0" borderId="8" xfId="0" applyFont="1" applyBorder="1" applyAlignment="1">
      <alignment wrapText="1"/>
    </xf>
    <xf numFmtId="0" fontId="1" fillId="0" borderId="9" xfId="0" applyFont="1" applyBorder="1"/>
    <xf numFmtId="0" fontId="10" fillId="4" borderId="6" xfId="0" applyFont="1" applyFill="1" applyBorder="1" applyAlignment="1">
      <alignment horizontal="center"/>
    </xf>
    <xf numFmtId="0" fontId="1" fillId="0" borderId="8" xfId="0" applyFont="1" applyBorder="1" applyAlignment="1">
      <alignment wrapText="1"/>
    </xf>
    <xf numFmtId="0" fontId="4" fillId="0" borderId="10" xfId="0" applyFont="1" applyBorder="1"/>
    <xf numFmtId="0" fontId="1" fillId="0" borderId="11" xfId="0" applyFont="1" applyBorder="1"/>
    <xf numFmtId="0" fontId="11" fillId="3" borderId="12" xfId="0" applyFont="1" applyFill="1" applyBorder="1" applyAlignment="1">
      <alignment horizontal="center" vertical="center" wrapText="1"/>
    </xf>
    <xf numFmtId="0" fontId="12" fillId="3" borderId="13" xfId="0" applyFont="1" applyFill="1" applyBorder="1" applyAlignment="1">
      <alignment vertical="center" wrapText="1"/>
    </xf>
    <xf numFmtId="0" fontId="1" fillId="0" borderId="10" xfId="0" applyFont="1" applyBorder="1"/>
    <xf numFmtId="0" fontId="13" fillId="0" borderId="14" xfId="0" applyFont="1" applyBorder="1"/>
    <xf numFmtId="0" fontId="13" fillId="0" borderId="15" xfId="0" applyFont="1" applyBorder="1"/>
    <xf numFmtId="0" fontId="13" fillId="0" borderId="16" xfId="0" applyFont="1" applyBorder="1"/>
    <xf numFmtId="0" fontId="1" fillId="0" borderId="14" xfId="0" applyFont="1" applyBorder="1"/>
    <xf numFmtId="0" fontId="1" fillId="0" borderId="17" xfId="0" applyFont="1" applyBorder="1"/>
    <xf numFmtId="0" fontId="1" fillId="0" borderId="16" xfId="0" applyFont="1" applyBorder="1"/>
    <xf numFmtId="0" fontId="1" fillId="0" borderId="15" xfId="0" applyFont="1" applyBorder="1"/>
    <xf numFmtId="0" fontId="16" fillId="0" borderId="21" xfId="0" applyFont="1" applyBorder="1"/>
    <xf numFmtId="0" fontId="1" fillId="0" borderId="22" xfId="0" applyFont="1" applyBorder="1"/>
    <xf numFmtId="0" fontId="1" fillId="0" borderId="23" xfId="0" applyFont="1" applyBorder="1"/>
    <xf numFmtId="0" fontId="16" fillId="0" borderId="24" xfId="0" applyFont="1" applyBorder="1"/>
    <xf numFmtId="0" fontId="1" fillId="0" borderId="25" xfId="0" applyFont="1" applyBorder="1"/>
    <xf numFmtId="0" fontId="16"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5" borderId="30" xfId="0" applyFont="1" applyFill="1" applyBorder="1"/>
    <xf numFmtId="0" fontId="1" fillId="0" borderId="31" xfId="0" applyFont="1" applyBorder="1"/>
    <xf numFmtId="0" fontId="17" fillId="6" borderId="6" xfId="0" applyFont="1" applyFill="1" applyBorder="1"/>
    <xf numFmtId="0" fontId="17" fillId="6" borderId="30" xfId="0" applyFont="1" applyFill="1" applyBorder="1" applyAlignment="1">
      <alignment horizontal="right"/>
    </xf>
    <xf numFmtId="0" fontId="17" fillId="6" borderId="7" xfId="0" applyFont="1" applyFill="1" applyBorder="1" applyAlignment="1">
      <alignment horizontal="right"/>
    </xf>
    <xf numFmtId="0" fontId="4" fillId="5" borderId="35" xfId="0" applyFont="1" applyFill="1" applyBorder="1"/>
    <xf numFmtId="4" fontId="18" fillId="5" borderId="36" xfId="0" applyNumberFormat="1" applyFont="1" applyFill="1" applyBorder="1" applyAlignment="1">
      <alignment horizontal="right"/>
    </xf>
    <xf numFmtId="9" fontId="18" fillId="5" borderId="37" xfId="0" applyNumberFormat="1" applyFont="1" applyFill="1" applyBorder="1" applyAlignment="1">
      <alignment horizontal="right"/>
    </xf>
    <xf numFmtId="4" fontId="4" fillId="5" borderId="36" xfId="0" applyNumberFormat="1" applyFont="1" applyFill="1" applyBorder="1" applyAlignment="1">
      <alignment horizontal="right"/>
    </xf>
    <xf numFmtId="0" fontId="4" fillId="5" borderId="37" xfId="0" applyFont="1" applyFill="1" applyBorder="1" applyAlignment="1">
      <alignment horizontal="right"/>
    </xf>
    <xf numFmtId="0" fontId="13" fillId="0" borderId="17" xfId="0" applyFont="1" applyBorder="1"/>
    <xf numFmtId="0" fontId="13" fillId="0" borderId="38" xfId="0" applyFont="1" applyBorder="1"/>
    <xf numFmtId="0" fontId="17" fillId="5" borderId="39" xfId="0" applyFont="1" applyFill="1" applyBorder="1"/>
    <xf numFmtId="3" fontId="17" fillId="5" borderId="40" xfId="0" applyNumberFormat="1" applyFont="1" applyFill="1" applyBorder="1" applyAlignment="1">
      <alignment horizontal="right"/>
    </xf>
    <xf numFmtId="10" fontId="17" fillId="5" borderId="41" xfId="0" applyNumberFormat="1" applyFont="1" applyFill="1" applyBorder="1" applyAlignment="1">
      <alignment horizontal="right"/>
    </xf>
    <xf numFmtId="0" fontId="1" fillId="0" borderId="36" xfId="0" applyFont="1" applyBorder="1"/>
    <xf numFmtId="0" fontId="13" fillId="0" borderId="36" xfId="0" applyFont="1" applyBorder="1"/>
    <xf numFmtId="0" fontId="1" fillId="0" borderId="42" xfId="0" applyFont="1" applyBorder="1"/>
    <xf numFmtId="0" fontId="4" fillId="5" borderId="43" xfId="0" applyFont="1" applyFill="1" applyBorder="1"/>
    <xf numFmtId="164" fontId="18" fillId="5" borderId="36" xfId="0" applyNumberFormat="1" applyFont="1" applyFill="1" applyBorder="1" applyAlignment="1">
      <alignment horizontal="right"/>
    </xf>
    <xf numFmtId="164" fontId="18" fillId="5" borderId="37" xfId="0" applyNumberFormat="1" applyFont="1" applyFill="1" applyBorder="1" applyAlignment="1">
      <alignment horizontal="right"/>
    </xf>
    <xf numFmtId="164" fontId="18" fillId="5" borderId="44" xfId="0" applyNumberFormat="1" applyFont="1" applyFill="1" applyBorder="1" applyAlignment="1">
      <alignment horizontal="right"/>
    </xf>
    <xf numFmtId="0" fontId="4" fillId="5" borderId="45" xfId="0" applyFont="1" applyFill="1" applyBorder="1"/>
    <xf numFmtId="164" fontId="18" fillId="5" borderId="46" xfId="0" applyNumberFormat="1" applyFont="1" applyFill="1" applyBorder="1" applyAlignment="1">
      <alignment horizontal="right"/>
    </xf>
    <xf numFmtId="164" fontId="18" fillId="5" borderId="47" xfId="0" applyNumberFormat="1" applyFont="1" applyFill="1" applyBorder="1" applyAlignment="1">
      <alignment horizontal="right"/>
    </xf>
    <xf numFmtId="0" fontId="17" fillId="5" borderId="48" xfId="0" applyFont="1" applyFill="1" applyBorder="1"/>
    <xf numFmtId="164" fontId="19" fillId="5" borderId="49" xfId="0" applyNumberFormat="1" applyFont="1" applyFill="1" applyBorder="1" applyAlignment="1">
      <alignment horizontal="right"/>
    </xf>
    <xf numFmtId="164" fontId="19" fillId="5" borderId="50" xfId="0" applyNumberFormat="1" applyFont="1" applyFill="1" applyBorder="1" applyAlignment="1">
      <alignment horizontal="right"/>
    </xf>
    <xf numFmtId="0" fontId="4" fillId="5" borderId="12" xfId="0" applyFont="1" applyFill="1" applyBorder="1"/>
    <xf numFmtId="164" fontId="18" fillId="5" borderId="51" xfId="0" applyNumberFormat="1" applyFont="1" applyFill="1" applyBorder="1" applyAlignment="1">
      <alignment horizontal="right"/>
    </xf>
    <xf numFmtId="164" fontId="18" fillId="5" borderId="52" xfId="0" applyNumberFormat="1" applyFont="1" applyFill="1" applyBorder="1" applyAlignment="1">
      <alignment horizontal="right"/>
    </xf>
    <xf numFmtId="0" fontId="13" fillId="0" borderId="22" xfId="0" applyFont="1" applyBorder="1"/>
    <xf numFmtId="0" fontId="13" fillId="0" borderId="53" xfId="0" applyFont="1" applyBorder="1"/>
    <xf numFmtId="0" fontId="4" fillId="5" borderId="24" xfId="0" applyFont="1" applyFill="1" applyBorder="1"/>
    <xf numFmtId="9" fontId="4" fillId="5" borderId="14" xfId="0" applyNumberFormat="1" applyFont="1" applyFill="1" applyBorder="1" applyAlignment="1">
      <alignment horizontal="right"/>
    </xf>
    <xf numFmtId="164" fontId="18" fillId="0" borderId="25" xfId="0" applyNumberFormat="1" applyFont="1" applyBorder="1" applyAlignment="1">
      <alignment horizontal="right"/>
    </xf>
    <xf numFmtId="0" fontId="4" fillId="5" borderId="54" xfId="0" applyFont="1" applyFill="1" applyBorder="1"/>
    <xf numFmtId="9" fontId="4" fillId="5" borderId="55" xfId="0" applyNumberFormat="1" applyFont="1" applyFill="1" applyBorder="1" applyAlignment="1">
      <alignment horizontal="right"/>
    </xf>
    <xf numFmtId="164" fontId="18" fillId="0" borderId="56" xfId="0" applyNumberFormat="1" applyFont="1" applyBorder="1" applyAlignment="1">
      <alignment horizontal="right"/>
    </xf>
    <xf numFmtId="0" fontId="17" fillId="5" borderId="57" xfId="0" applyFont="1" applyFill="1" applyBorder="1"/>
    <xf numFmtId="9" fontId="17" fillId="5" borderId="58" xfId="0" applyNumberFormat="1" applyFont="1" applyFill="1" applyBorder="1" applyAlignment="1">
      <alignment horizontal="right"/>
    </xf>
    <xf numFmtId="164" fontId="17" fillId="5" borderId="59" xfId="0" applyNumberFormat="1" applyFont="1" applyFill="1" applyBorder="1" applyAlignment="1">
      <alignment horizontal="right"/>
    </xf>
    <xf numFmtId="0" fontId="1" fillId="5" borderId="14" xfId="0" applyFont="1" applyFill="1" applyBorder="1"/>
    <xf numFmtId="0" fontId="1" fillId="6" borderId="6" xfId="0" applyFont="1" applyFill="1" applyBorder="1"/>
    <xf numFmtId="0" fontId="1" fillId="6" borderId="30" xfId="0" applyFont="1" applyFill="1" applyBorder="1"/>
    <xf numFmtId="0" fontId="1" fillId="0" borderId="60" xfId="0" applyFont="1" applyBorder="1" applyAlignment="1">
      <alignment horizontal="left"/>
    </xf>
    <xf numFmtId="0" fontId="1" fillId="5" borderId="61" xfId="0" applyFont="1" applyFill="1" applyBorder="1"/>
    <xf numFmtId="164" fontId="18" fillId="0" borderId="23" xfId="0" applyNumberFormat="1" applyFont="1" applyBorder="1" applyAlignment="1">
      <alignment horizontal="right"/>
    </xf>
    <xf numFmtId="0" fontId="1" fillId="0" borderId="35" xfId="0" applyFont="1" applyBorder="1" applyAlignment="1">
      <alignment horizontal="left"/>
    </xf>
    <xf numFmtId="0" fontId="1" fillId="5" borderId="62" xfId="0" applyFont="1" applyFill="1" applyBorder="1"/>
    <xf numFmtId="0" fontId="1" fillId="0" borderId="63" xfId="0" applyFont="1" applyBorder="1" applyAlignment="1">
      <alignment horizontal="left"/>
    </xf>
    <xf numFmtId="0" fontId="1" fillId="5" borderId="64" xfId="0" applyFont="1" applyFill="1" applyBorder="1"/>
    <xf numFmtId="0" fontId="17" fillId="5" borderId="65" xfId="0" applyFont="1" applyFill="1" applyBorder="1"/>
    <xf numFmtId="164" fontId="1" fillId="5" borderId="66" xfId="0" applyNumberFormat="1" applyFont="1" applyFill="1" applyBorder="1"/>
    <xf numFmtId="0" fontId="1" fillId="5" borderId="67" xfId="0" applyFont="1" applyFill="1" applyBorder="1"/>
    <xf numFmtId="0" fontId="1" fillId="5" borderId="55" xfId="0" applyFont="1" applyFill="1" applyBorder="1"/>
    <xf numFmtId="0" fontId="1" fillId="5" borderId="68" xfId="0" applyFont="1" applyFill="1" applyBorder="1"/>
    <xf numFmtId="0" fontId="14" fillId="0" borderId="35" xfId="0" applyFont="1" applyBorder="1" applyAlignment="1">
      <alignment horizontal="center"/>
    </xf>
    <xf numFmtId="0" fontId="20" fillId="6" borderId="6" xfId="0" applyFont="1" applyFill="1" applyBorder="1"/>
    <xf numFmtId="0" fontId="21" fillId="6" borderId="30" xfId="0" applyFont="1" applyFill="1" applyBorder="1"/>
    <xf numFmtId="0" fontId="1" fillId="6" borderId="7" xfId="0" applyFont="1" applyFill="1" applyBorder="1"/>
    <xf numFmtId="0" fontId="13" fillId="0" borderId="35" xfId="0" applyFont="1" applyBorder="1"/>
    <xf numFmtId="0" fontId="4" fillId="5" borderId="69" xfId="0" applyFont="1" applyFill="1" applyBorder="1"/>
    <xf numFmtId="0" fontId="4" fillId="5" borderId="70" xfId="0" applyFont="1" applyFill="1" applyBorder="1"/>
    <xf numFmtId="9" fontId="18" fillId="5" borderId="71" xfId="0" applyNumberFormat="1" applyFont="1" applyFill="1" applyBorder="1" applyAlignment="1">
      <alignment horizontal="right"/>
    </xf>
    <xf numFmtId="0" fontId="4" fillId="5" borderId="72" xfId="0" applyFont="1" applyFill="1" applyBorder="1"/>
    <xf numFmtId="4" fontId="18" fillId="5" borderId="73" xfId="0" applyNumberFormat="1" applyFont="1" applyFill="1" applyBorder="1" applyAlignment="1">
      <alignment horizontal="right"/>
    </xf>
    <xf numFmtId="0" fontId="1" fillId="0" borderId="24" xfId="0" applyFont="1" applyBorder="1"/>
    <xf numFmtId="10" fontId="18" fillId="5" borderId="73" xfId="0" applyNumberFormat="1" applyFont="1" applyFill="1" applyBorder="1" applyAlignment="1">
      <alignment horizontal="right"/>
    </xf>
    <xf numFmtId="164" fontId="18" fillId="5" borderId="73" xfId="0" applyNumberFormat="1" applyFont="1" applyFill="1" applyBorder="1" applyAlignment="1">
      <alignment horizontal="right"/>
    </xf>
    <xf numFmtId="0" fontId="4" fillId="5" borderId="26" xfId="0" applyFont="1" applyFill="1" applyBorder="1"/>
    <xf numFmtId="0" fontId="4" fillId="5" borderId="74" xfId="0" applyFont="1" applyFill="1" applyBorder="1"/>
    <xf numFmtId="164" fontId="18" fillId="5" borderId="75" xfId="0" applyNumberFormat="1" applyFont="1" applyFill="1" applyBorder="1" applyAlignment="1">
      <alignment horizontal="right"/>
    </xf>
    <xf numFmtId="0" fontId="13" fillId="5" borderId="14" xfId="0" applyFont="1" applyFill="1" applyBorder="1"/>
    <xf numFmtId="164" fontId="13" fillId="5" borderId="14" xfId="0" applyNumberFormat="1" applyFont="1" applyFill="1" applyBorder="1"/>
    <xf numFmtId="0" fontId="23" fillId="6" borderId="12" xfId="0" applyFont="1" applyFill="1" applyBorder="1" applyAlignment="1">
      <alignment horizontal="left"/>
    </xf>
    <xf numFmtId="0" fontId="23" fillId="6" borderId="76" xfId="0" applyFont="1" applyFill="1" applyBorder="1" applyAlignment="1">
      <alignment horizontal="left"/>
    </xf>
    <xf numFmtId="0" fontId="24" fillId="6" borderId="76" xfId="0" applyFont="1" applyFill="1" applyBorder="1" applyAlignment="1">
      <alignment horizontal="left"/>
    </xf>
    <xf numFmtId="0" fontId="23" fillId="6" borderId="13" xfId="0" applyFont="1" applyFill="1" applyBorder="1" applyAlignment="1">
      <alignment horizontal="left"/>
    </xf>
    <xf numFmtId="0" fontId="24" fillId="0" borderId="8" xfId="0" applyFont="1" applyBorder="1" applyAlignment="1">
      <alignment horizontal="left"/>
    </xf>
    <xf numFmtId="0" fontId="24" fillId="0" borderId="0" xfId="0" applyFont="1"/>
    <xf numFmtId="9" fontId="24" fillId="0" borderId="0" xfId="0" applyNumberFormat="1" applyFont="1"/>
    <xf numFmtId="44" fontId="25" fillId="0" borderId="9" xfId="0" applyNumberFormat="1" applyFont="1" applyBorder="1"/>
    <xf numFmtId="165" fontId="26" fillId="0" borderId="9" xfId="0" applyNumberFormat="1" applyFont="1" applyBorder="1"/>
    <xf numFmtId="0" fontId="27" fillId="7" borderId="77" xfId="0" applyFont="1" applyFill="1" applyBorder="1"/>
    <xf numFmtId="0" fontId="28" fillId="7" borderId="78" xfId="0" applyFont="1" applyFill="1" applyBorder="1"/>
    <xf numFmtId="165" fontId="27" fillId="7" borderId="79" xfId="0" applyNumberFormat="1" applyFont="1" applyFill="1" applyBorder="1"/>
    <xf numFmtId="0" fontId="23" fillId="5" borderId="12" xfId="0" applyFont="1" applyFill="1" applyBorder="1" applyAlignment="1">
      <alignment horizontal="center"/>
    </xf>
    <xf numFmtId="0" fontId="23" fillId="5" borderId="76" xfId="0" applyFont="1" applyFill="1" applyBorder="1" applyAlignment="1">
      <alignment horizontal="center"/>
    </xf>
    <xf numFmtId="0" fontId="23" fillId="5" borderId="13" xfId="0" applyFont="1" applyFill="1" applyBorder="1" applyAlignment="1">
      <alignment horizontal="center"/>
    </xf>
    <xf numFmtId="165" fontId="29" fillId="0" borderId="9" xfId="0" applyNumberFormat="1" applyFont="1" applyBorder="1"/>
    <xf numFmtId="9" fontId="29" fillId="0" borderId="0" xfId="0" applyNumberFormat="1" applyFont="1"/>
    <xf numFmtId="165" fontId="24" fillId="0" borderId="9" xfId="0" applyNumberFormat="1" applyFont="1" applyBorder="1"/>
    <xf numFmtId="0" fontId="30" fillId="0" borderId="0" xfId="0" applyFont="1"/>
    <xf numFmtId="0" fontId="32" fillId="7" borderId="80" xfId="0" applyFont="1" applyFill="1" applyBorder="1" applyAlignment="1">
      <alignment horizontal="center"/>
    </xf>
    <xf numFmtId="0" fontId="32" fillId="7" borderId="81" xfId="0" applyFont="1" applyFill="1" applyBorder="1" applyAlignment="1">
      <alignment horizontal="center"/>
    </xf>
    <xf numFmtId="0" fontId="32" fillId="7" borderId="50" xfId="0" applyFont="1" applyFill="1" applyBorder="1" applyAlignment="1">
      <alignment horizontal="center"/>
    </xf>
    <xf numFmtId="0" fontId="1" fillId="0" borderId="82" xfId="0" applyFont="1" applyBorder="1" applyAlignment="1">
      <alignment horizontal="right"/>
    </xf>
    <xf numFmtId="0" fontId="1" fillId="0" borderId="83" xfId="0" applyFont="1" applyBorder="1" applyAlignment="1">
      <alignment horizontal="left"/>
    </xf>
    <xf numFmtId="0" fontId="1" fillId="0" borderId="83" xfId="0" applyFont="1" applyBorder="1" applyAlignment="1">
      <alignment horizontal="center"/>
    </xf>
    <xf numFmtId="3" fontId="1" fillId="0" borderId="83" xfId="0" applyNumberFormat="1" applyFont="1" applyBorder="1" applyAlignment="1">
      <alignment horizontal="center"/>
    </xf>
    <xf numFmtId="44" fontId="1" fillId="0" borderId="83" xfId="0" applyNumberFormat="1" applyFont="1" applyBorder="1" applyAlignment="1">
      <alignment horizontal="center"/>
    </xf>
    <xf numFmtId="14" fontId="1" fillId="0" borderId="83" xfId="0" applyNumberFormat="1" applyFont="1" applyBorder="1" applyAlignment="1">
      <alignment horizontal="right"/>
    </xf>
    <xf numFmtId="14" fontId="1" fillId="0" borderId="9" xfId="0" applyNumberFormat="1" applyFont="1" applyBorder="1" applyAlignment="1">
      <alignment horizontal="right"/>
    </xf>
    <xf numFmtId="0" fontId="14" fillId="7" borderId="84" xfId="0" applyFont="1" applyFill="1" applyBorder="1" applyAlignment="1">
      <alignment horizontal="center"/>
    </xf>
    <xf numFmtId="166" fontId="34" fillId="7" borderId="85" xfId="0" applyNumberFormat="1" applyFont="1" applyFill="1" applyBorder="1" applyAlignment="1">
      <alignment horizontal="center"/>
    </xf>
    <xf numFmtId="0" fontId="14" fillId="7" borderId="85" xfId="0" applyFont="1" applyFill="1" applyBorder="1"/>
    <xf numFmtId="0" fontId="34" fillId="7" borderId="85" xfId="0" applyFont="1" applyFill="1" applyBorder="1"/>
    <xf numFmtId="3" fontId="14" fillId="7" borderId="85" xfId="0" applyNumberFormat="1" applyFont="1" applyFill="1" applyBorder="1" applyAlignment="1">
      <alignment horizontal="center"/>
    </xf>
    <xf numFmtId="44" fontId="14" fillId="7" borderId="85" xfId="0" applyNumberFormat="1" applyFont="1" applyFill="1" applyBorder="1" applyAlignment="1">
      <alignment horizontal="center"/>
    </xf>
    <xf numFmtId="164" fontId="14" fillId="7" borderId="85" xfId="0" applyNumberFormat="1" applyFont="1" applyFill="1" applyBorder="1" applyAlignment="1">
      <alignment horizontal="center"/>
    </xf>
    <xf numFmtId="14" fontId="34" fillId="7" borderId="5" xfId="0" applyNumberFormat="1" applyFont="1" applyFill="1" applyBorder="1"/>
    <xf numFmtId="14" fontId="1" fillId="0" borderId="0" xfId="0" applyNumberFormat="1" applyFont="1"/>
    <xf numFmtId="0" fontId="13" fillId="0" borderId="0" xfId="0" applyFont="1"/>
    <xf numFmtId="3" fontId="13" fillId="0" borderId="0" xfId="0" applyNumberFormat="1" applyFont="1"/>
    <xf numFmtId="0" fontId="13" fillId="5" borderId="30" xfId="0" applyFont="1" applyFill="1" applyBorder="1"/>
    <xf numFmtId="0" fontId="35" fillId="7" borderId="4" xfId="0" applyFont="1" applyFill="1" applyBorder="1"/>
    <xf numFmtId="0" fontId="27" fillId="7" borderId="86" xfId="0" applyFont="1" applyFill="1" applyBorder="1" applyAlignment="1">
      <alignment horizontal="right"/>
    </xf>
    <xf numFmtId="17" fontId="27" fillId="7" borderId="86" xfId="0" applyNumberFormat="1" applyFont="1" applyFill="1" applyBorder="1" applyAlignment="1">
      <alignment horizontal="right"/>
    </xf>
    <xf numFmtId="0" fontId="27" fillId="7" borderId="5" xfId="0" applyFont="1" applyFill="1" applyBorder="1" applyAlignment="1">
      <alignment horizontal="right"/>
    </xf>
    <xf numFmtId="0" fontId="24" fillId="5" borderId="30" xfId="0" applyFont="1" applyFill="1" applyBorder="1"/>
    <xf numFmtId="0" fontId="23" fillId="0" borderId="8" xfId="0" applyFont="1" applyBorder="1"/>
    <xf numFmtId="0" fontId="24" fillId="0" borderId="87" xfId="0" applyFont="1" applyBorder="1"/>
    <xf numFmtId="0" fontId="24" fillId="0" borderId="88" xfId="0" applyFont="1" applyBorder="1"/>
    <xf numFmtId="0" fontId="24" fillId="0" borderId="89" xfId="0" applyFont="1" applyBorder="1"/>
    <xf numFmtId="0" fontId="24" fillId="0" borderId="90" xfId="0" applyFont="1" applyBorder="1"/>
    <xf numFmtId="0" fontId="24" fillId="0" borderId="91" xfId="0" applyFont="1" applyBorder="1"/>
    <xf numFmtId="0" fontId="24" fillId="0" borderId="8" xfId="0" applyFont="1" applyBorder="1"/>
    <xf numFmtId="0" fontId="24" fillId="0" borderId="92" xfId="0" applyFont="1" applyBorder="1"/>
    <xf numFmtId="0" fontId="24" fillId="0" borderId="9" xfId="0" applyFont="1" applyBorder="1"/>
    <xf numFmtId="0" fontId="24" fillId="0" borderId="82" xfId="0" applyFont="1" applyBorder="1"/>
    <xf numFmtId="165" fontId="29" fillId="0" borderId="8" xfId="0" applyNumberFormat="1" applyFont="1" applyBorder="1"/>
    <xf numFmtId="165" fontId="29" fillId="0" borderId="0" xfId="0" applyNumberFormat="1" applyFont="1"/>
    <xf numFmtId="165" fontId="24" fillId="0" borderId="82" xfId="0" applyNumberFormat="1" applyFont="1" applyBorder="1"/>
    <xf numFmtId="165" fontId="24" fillId="0" borderId="0" xfId="0" applyNumberFormat="1" applyFont="1"/>
    <xf numFmtId="165" fontId="24" fillId="0" borderId="90" xfId="0" applyNumberFormat="1" applyFont="1" applyBorder="1"/>
    <xf numFmtId="165" fontId="36" fillId="0" borderId="9" xfId="0" applyNumberFormat="1" applyFont="1" applyBorder="1"/>
    <xf numFmtId="0" fontId="24" fillId="5" borderId="6" xfId="0" applyFont="1" applyFill="1" applyBorder="1" applyAlignment="1">
      <alignment horizontal="left"/>
    </xf>
    <xf numFmtId="165" fontId="29" fillId="5" borderId="6" xfId="0" applyNumberFormat="1" applyFont="1" applyFill="1" applyBorder="1"/>
    <xf numFmtId="165" fontId="29" fillId="5" borderId="30" xfId="0" applyNumberFormat="1" applyFont="1" applyFill="1" applyBorder="1"/>
    <xf numFmtId="165" fontId="29" fillId="5" borderId="7" xfId="0" applyNumberFormat="1" applyFont="1" applyFill="1" applyBorder="1"/>
    <xf numFmtId="165" fontId="24" fillId="5" borderId="93" xfId="0" applyNumberFormat="1" applyFont="1" applyFill="1" applyBorder="1"/>
    <xf numFmtId="165" fontId="24" fillId="5" borderId="30" xfId="0" applyNumberFormat="1" applyFont="1" applyFill="1" applyBorder="1"/>
    <xf numFmtId="9" fontId="29" fillId="5" borderId="94" xfId="0" applyNumberFormat="1" applyFont="1" applyFill="1" applyBorder="1"/>
    <xf numFmtId="165" fontId="24" fillId="5" borderId="7" xfId="0" applyNumberFormat="1" applyFont="1" applyFill="1" applyBorder="1"/>
    <xf numFmtId="0" fontId="23" fillId="6" borderId="95" xfId="0" applyFont="1" applyFill="1" applyBorder="1" applyAlignment="1">
      <alignment horizontal="left"/>
    </xf>
    <xf numFmtId="165" fontId="23" fillId="6" borderId="95" xfId="0" applyNumberFormat="1" applyFont="1" applyFill="1" applyBorder="1"/>
    <xf numFmtId="165" fontId="23" fillId="6" borderId="96" xfId="0" applyNumberFormat="1" applyFont="1" applyFill="1" applyBorder="1"/>
    <xf numFmtId="165" fontId="23" fillId="6" borderId="97" xfId="0" applyNumberFormat="1" applyFont="1" applyFill="1" applyBorder="1"/>
    <xf numFmtId="165" fontId="23" fillId="6" borderId="98" xfId="0" applyNumberFormat="1" applyFont="1" applyFill="1" applyBorder="1"/>
    <xf numFmtId="165" fontId="23" fillId="6" borderId="99" xfId="0" applyNumberFormat="1" applyFont="1" applyFill="1" applyBorder="1"/>
    <xf numFmtId="0" fontId="37" fillId="0" borderId="8" xfId="0" applyFont="1" applyBorder="1" applyAlignment="1">
      <alignment horizontal="left"/>
    </xf>
    <xf numFmtId="165" fontId="24" fillId="0" borderId="8" xfId="0" applyNumberFormat="1" applyFont="1" applyBorder="1"/>
    <xf numFmtId="0" fontId="23" fillId="0" borderId="8" xfId="0" applyFont="1" applyBorder="1" applyAlignment="1">
      <alignment horizontal="left"/>
    </xf>
    <xf numFmtId="165" fontId="23" fillId="0" borderId="8" xfId="0" applyNumberFormat="1" applyFont="1" applyBorder="1"/>
    <xf numFmtId="165" fontId="23" fillId="0" borderId="0" xfId="0" applyNumberFormat="1" applyFont="1"/>
    <xf numFmtId="165" fontId="23" fillId="0" borderId="9" xfId="0" applyNumberFormat="1" applyFont="1" applyBorder="1"/>
    <xf numFmtId="165" fontId="23" fillId="0" borderId="82" xfId="0" applyNumberFormat="1" applyFont="1" applyBorder="1"/>
    <xf numFmtId="165" fontId="23" fillId="0" borderId="90" xfId="0" applyNumberFormat="1" applyFont="1" applyBorder="1"/>
    <xf numFmtId="0" fontId="27" fillId="7" borderId="6" xfId="0" applyFont="1" applyFill="1" applyBorder="1" applyAlignment="1">
      <alignment horizontal="left"/>
    </xf>
    <xf numFmtId="165" fontId="27" fillId="7" borderId="6" xfId="0" applyNumberFormat="1" applyFont="1" applyFill="1" applyBorder="1"/>
    <xf numFmtId="165" fontId="27" fillId="7" borderId="30" xfId="0" applyNumberFormat="1" applyFont="1" applyFill="1" applyBorder="1"/>
    <xf numFmtId="165" fontId="27" fillId="7" borderId="7" xfId="0" applyNumberFormat="1" applyFont="1" applyFill="1" applyBorder="1"/>
    <xf numFmtId="165" fontId="27" fillId="7" borderId="93" xfId="0" applyNumberFormat="1" applyFont="1" applyFill="1" applyBorder="1"/>
    <xf numFmtId="165" fontId="27" fillId="7" borderId="94" xfId="0" applyNumberFormat="1" applyFont="1" applyFill="1" applyBorder="1"/>
    <xf numFmtId="0" fontId="23" fillId="5" borderId="100" xfId="0" applyFont="1" applyFill="1" applyBorder="1"/>
    <xf numFmtId="0" fontId="37" fillId="0" borderId="2" xfId="0" applyFont="1" applyBorder="1" applyAlignment="1">
      <alignment horizontal="left"/>
    </xf>
    <xf numFmtId="0" fontId="13" fillId="0" borderId="9" xfId="0" applyFont="1" applyBorder="1"/>
    <xf numFmtId="0" fontId="37" fillId="0" borderId="0" xfId="0" applyFont="1" applyAlignment="1">
      <alignment horizontal="left"/>
    </xf>
    <xf numFmtId="0" fontId="38" fillId="0" borderId="0" xfId="0" applyFont="1"/>
    <xf numFmtId="0" fontId="23" fillId="5" borderId="30" xfId="0" applyFont="1" applyFill="1" applyBorder="1"/>
    <xf numFmtId="0" fontId="38" fillId="5" borderId="30" xfId="0" applyFont="1" applyFill="1" applyBorder="1"/>
    <xf numFmtId="9" fontId="39" fillId="6" borderId="99" xfId="0" applyNumberFormat="1" applyFont="1" applyFill="1" applyBorder="1"/>
    <xf numFmtId="0" fontId="23" fillId="0" borderId="0" xfId="0" applyFont="1"/>
    <xf numFmtId="165" fontId="13" fillId="0" borderId="0" xfId="0" applyNumberFormat="1" applyFont="1"/>
    <xf numFmtId="0" fontId="40" fillId="5" borderId="6" xfId="0" applyFont="1" applyFill="1" applyBorder="1" applyAlignment="1">
      <alignment horizontal="left"/>
    </xf>
    <xf numFmtId="165" fontId="24" fillId="5" borderId="6" xfId="0" applyNumberFormat="1" applyFont="1" applyFill="1" applyBorder="1"/>
    <xf numFmtId="165" fontId="24" fillId="5" borderId="94" xfId="0" applyNumberFormat="1" applyFont="1" applyFill="1" applyBorder="1"/>
    <xf numFmtId="0" fontId="27" fillId="0" borderId="8" xfId="0" applyFont="1" applyBorder="1"/>
    <xf numFmtId="165" fontId="27" fillId="0" borderId="8" xfId="0" applyNumberFormat="1" applyFont="1" applyBorder="1"/>
    <xf numFmtId="165" fontId="27" fillId="0" borderId="0" xfId="0" applyNumberFormat="1" applyFont="1"/>
    <xf numFmtId="165" fontId="27" fillId="0" borderId="82" xfId="0" applyNumberFormat="1" applyFont="1" applyBorder="1"/>
    <xf numFmtId="165" fontId="27" fillId="0" borderId="83" xfId="0" applyNumberFormat="1" applyFont="1" applyBorder="1"/>
    <xf numFmtId="165" fontId="27" fillId="0" borderId="9" xfId="0" applyNumberFormat="1" applyFont="1" applyBorder="1"/>
    <xf numFmtId="9" fontId="37" fillId="0" borderId="0" xfId="0" applyNumberFormat="1" applyFont="1"/>
    <xf numFmtId="0" fontId="41" fillId="0" borderId="0" xfId="0" applyFont="1"/>
    <xf numFmtId="0" fontId="27" fillId="7" borderId="95" xfId="0" applyFont="1" applyFill="1" applyBorder="1"/>
    <xf numFmtId="165" fontId="27" fillId="7" borderId="95" xfId="0" applyNumberFormat="1" applyFont="1" applyFill="1" applyBorder="1"/>
    <xf numFmtId="165" fontId="27" fillId="7" borderId="96" xfId="0" applyNumberFormat="1" applyFont="1" applyFill="1" applyBorder="1"/>
    <xf numFmtId="165" fontId="27" fillId="7" borderId="97" xfId="0" applyNumberFormat="1" applyFont="1" applyFill="1" applyBorder="1"/>
    <xf numFmtId="165" fontId="27" fillId="7" borderId="98" xfId="0" applyNumberFormat="1" applyFont="1" applyFill="1" applyBorder="1"/>
    <xf numFmtId="165" fontId="27" fillId="7" borderId="99" xfId="0" applyNumberFormat="1" applyFont="1" applyFill="1" applyBorder="1"/>
    <xf numFmtId="9" fontId="37" fillId="0" borderId="8" xfId="0" applyNumberFormat="1" applyFont="1" applyBorder="1"/>
    <xf numFmtId="0" fontId="25" fillId="5" borderId="101" xfId="0" applyFont="1" applyFill="1" applyBorder="1"/>
    <xf numFmtId="165" fontId="27" fillId="5" borderId="101" xfId="0" applyNumberFormat="1" applyFont="1" applyFill="1" applyBorder="1"/>
    <xf numFmtId="165" fontId="27" fillId="5" borderId="102" xfId="0" applyNumberFormat="1" applyFont="1" applyFill="1" applyBorder="1"/>
    <xf numFmtId="165" fontId="27" fillId="5" borderId="103" xfId="0" applyNumberFormat="1" applyFont="1" applyFill="1" applyBorder="1"/>
    <xf numFmtId="165" fontId="27" fillId="5" borderId="104" xfId="0" applyNumberFormat="1" applyFont="1" applyFill="1" applyBorder="1"/>
    <xf numFmtId="165" fontId="27" fillId="5" borderId="105" xfId="0" applyNumberFormat="1" applyFont="1" applyFill="1" applyBorder="1"/>
    <xf numFmtId="0" fontId="42" fillId="9" borderId="4" xfId="0" applyFont="1" applyFill="1" applyBorder="1"/>
    <xf numFmtId="165" fontId="42" fillId="9" borderId="4" xfId="0" applyNumberFormat="1" applyFont="1" applyFill="1" applyBorder="1"/>
    <xf numFmtId="165" fontId="42" fillId="9" borderId="86" xfId="0" applyNumberFormat="1" applyFont="1" applyFill="1" applyBorder="1"/>
    <xf numFmtId="165" fontId="42" fillId="9" borderId="5" xfId="0" applyNumberFormat="1" applyFont="1" applyFill="1" applyBorder="1"/>
    <xf numFmtId="165" fontId="42" fillId="9" borderId="84" xfId="0" applyNumberFormat="1" applyFont="1" applyFill="1" applyBorder="1"/>
    <xf numFmtId="164" fontId="24" fillId="0" borderId="0" xfId="0" applyNumberFormat="1" applyFont="1"/>
    <xf numFmtId="164" fontId="24" fillId="0" borderId="91" xfId="0" applyNumberFormat="1" applyFont="1" applyBorder="1"/>
    <xf numFmtId="164" fontId="24" fillId="0" borderId="9" xfId="0" applyNumberFormat="1" applyFont="1" applyBorder="1"/>
    <xf numFmtId="164" fontId="42" fillId="9" borderId="86" xfId="0" applyNumberFormat="1" applyFont="1" applyFill="1" applyBorder="1"/>
    <xf numFmtId="164" fontId="42" fillId="9" borderId="5" xfId="0" applyNumberFormat="1" applyFont="1" applyFill="1" applyBorder="1"/>
    <xf numFmtId="166" fontId="26" fillId="0" borderId="9" xfId="0" applyNumberFormat="1" applyFont="1" applyBorder="1"/>
    <xf numFmtId="164" fontId="26" fillId="0" borderId="9" xfId="0" applyNumberFormat="1" applyFont="1" applyBorder="1"/>
    <xf numFmtId="10" fontId="29" fillId="0" borderId="9" xfId="0" applyNumberFormat="1" applyFont="1" applyBorder="1"/>
    <xf numFmtId="0" fontId="46" fillId="0" borderId="0" xfId="0" applyFont="1"/>
    <xf numFmtId="6" fontId="24" fillId="0" borderId="9" xfId="0" applyNumberFormat="1" applyFont="1" applyBorder="1"/>
    <xf numFmtId="9" fontId="29" fillId="0" borderId="9" xfId="0" applyNumberFormat="1" applyFont="1" applyBorder="1"/>
    <xf numFmtId="6" fontId="23" fillId="0" borderId="9" xfId="0" applyNumberFormat="1" applyFont="1" applyBorder="1"/>
    <xf numFmtId="3" fontId="29" fillId="0" borderId="9" xfId="0" applyNumberFormat="1" applyFont="1" applyBorder="1"/>
    <xf numFmtId="10" fontId="24" fillId="0" borderId="9" xfId="0" applyNumberFormat="1" applyFont="1" applyBorder="1"/>
    <xf numFmtId="167" fontId="29" fillId="0" borderId="9" xfId="0" applyNumberFormat="1" applyFont="1" applyBorder="1"/>
    <xf numFmtId="164" fontId="23" fillId="0" borderId="9" xfId="0" applyNumberFormat="1" applyFont="1" applyBorder="1"/>
    <xf numFmtId="0" fontId="27" fillId="7" borderId="6" xfId="0" applyFont="1" applyFill="1" applyBorder="1"/>
    <xf numFmtId="0" fontId="28" fillId="7" borderId="30" xfId="0" applyFont="1" applyFill="1" applyBorder="1"/>
    <xf numFmtId="6" fontId="27" fillId="7" borderId="7" xfId="0" applyNumberFormat="1" applyFont="1" applyFill="1" applyBorder="1"/>
    <xf numFmtId="9" fontId="24" fillId="0" borderId="9" xfId="0" applyNumberFormat="1" applyFont="1" applyBorder="1"/>
    <xf numFmtId="10" fontId="13" fillId="0" borderId="0" xfId="0" applyNumberFormat="1" applyFont="1"/>
    <xf numFmtId="167" fontId="24" fillId="0" borderId="9" xfId="0" applyNumberFormat="1" applyFont="1" applyBorder="1"/>
    <xf numFmtId="0" fontId="24" fillId="0" borderId="10" xfId="0" applyFont="1" applyBorder="1"/>
    <xf numFmtId="0" fontId="24" fillId="0" borderId="112" xfId="0" applyFont="1" applyBorder="1"/>
    <xf numFmtId="6" fontId="24" fillId="0" borderId="11" xfId="0" applyNumberFormat="1" applyFont="1" applyBorder="1"/>
    <xf numFmtId="0" fontId="16" fillId="6" borderId="6" xfId="0" applyFont="1" applyFill="1" applyBorder="1"/>
    <xf numFmtId="0" fontId="16" fillId="6" borderId="30" xfId="0" applyFont="1" applyFill="1" applyBorder="1"/>
    <xf numFmtId="0" fontId="16" fillId="6" borderId="30" xfId="0" applyFont="1" applyFill="1" applyBorder="1" applyAlignment="1">
      <alignment horizontal="right"/>
    </xf>
    <xf numFmtId="0" fontId="16" fillId="6" borderId="7" xfId="0" applyFont="1" applyFill="1" applyBorder="1" applyAlignment="1">
      <alignment horizontal="right"/>
    </xf>
    <xf numFmtId="0" fontId="1" fillId="7" borderId="6" xfId="0" applyFont="1" applyFill="1" applyBorder="1"/>
    <xf numFmtId="0" fontId="34" fillId="7" borderId="30" xfId="0" applyFont="1" applyFill="1" applyBorder="1" applyAlignment="1">
      <alignment horizontal="center"/>
    </xf>
    <xf numFmtId="0" fontId="34" fillId="7" borderId="7" xfId="0" applyFont="1" applyFill="1" applyBorder="1" applyAlignment="1">
      <alignment horizontal="center"/>
    </xf>
    <xf numFmtId="0" fontId="1" fillId="0" borderId="8" xfId="0" applyFont="1" applyBorder="1"/>
    <xf numFmtId="6" fontId="1" fillId="0" borderId="0" xfId="0" applyNumberFormat="1" applyFont="1" applyAlignment="1">
      <alignment horizontal="right"/>
    </xf>
    <xf numFmtId="2" fontId="30" fillId="0" borderId="0" xfId="0" applyNumberFormat="1" applyFont="1" applyAlignment="1">
      <alignment horizontal="right"/>
    </xf>
    <xf numFmtId="3" fontId="1" fillId="0" borderId="0" xfId="0" applyNumberFormat="1" applyFont="1" applyAlignment="1">
      <alignment horizontal="right"/>
    </xf>
    <xf numFmtId="9" fontId="1" fillId="0" borderId="0" xfId="0" applyNumberFormat="1" applyFont="1" applyAlignment="1">
      <alignment horizontal="right"/>
    </xf>
    <xf numFmtId="0" fontId="1" fillId="0" borderId="0" xfId="0" applyFont="1" applyAlignment="1">
      <alignment horizontal="right"/>
    </xf>
    <xf numFmtId="0" fontId="1" fillId="0" borderId="9" xfId="0" applyFont="1" applyBorder="1" applyAlignment="1">
      <alignment horizontal="right"/>
    </xf>
    <xf numFmtId="0" fontId="1" fillId="0" borderId="0" xfId="0" applyFont="1" applyAlignment="1">
      <alignment horizontal="center"/>
    </xf>
    <xf numFmtId="0" fontId="1" fillId="0" borderId="9" xfId="0" applyFont="1" applyBorder="1" applyAlignment="1">
      <alignment horizontal="center"/>
    </xf>
    <xf numFmtId="168" fontId="1" fillId="0" borderId="0" xfId="0" applyNumberFormat="1" applyFont="1"/>
    <xf numFmtId="14" fontId="1" fillId="0" borderId="9" xfId="0" applyNumberFormat="1" applyFont="1" applyBorder="1"/>
    <xf numFmtId="0" fontId="1" fillId="0" borderId="112" xfId="0" applyFont="1" applyBorder="1"/>
    <xf numFmtId="6" fontId="1" fillId="0" borderId="112" xfId="0" applyNumberFormat="1" applyFont="1" applyBorder="1" applyAlignment="1">
      <alignment horizontal="right"/>
    </xf>
    <xf numFmtId="2" fontId="30" fillId="0" borderId="112" xfId="0" applyNumberFormat="1" applyFont="1" applyBorder="1" applyAlignment="1">
      <alignment horizontal="right"/>
    </xf>
    <xf numFmtId="3" fontId="1" fillId="0" borderId="112" xfId="0" applyNumberFormat="1" applyFont="1" applyBorder="1" applyAlignment="1">
      <alignment horizontal="right"/>
    </xf>
    <xf numFmtId="9" fontId="1" fillId="0" borderId="112" xfId="0" applyNumberFormat="1" applyFont="1" applyBorder="1" applyAlignment="1">
      <alignment horizontal="right"/>
    </xf>
    <xf numFmtId="0" fontId="1" fillId="0" borderId="112" xfId="0" applyFont="1" applyBorder="1" applyAlignment="1">
      <alignment horizontal="right"/>
    </xf>
    <xf numFmtId="0" fontId="1" fillId="0" borderId="11" xfId="0" applyFont="1" applyBorder="1" applyAlignment="1">
      <alignment horizontal="right"/>
    </xf>
    <xf numFmtId="168" fontId="1" fillId="0" borderId="0" xfId="0" applyNumberFormat="1" applyFont="1" applyAlignment="1">
      <alignment horizontal="center"/>
    </xf>
    <xf numFmtId="14" fontId="1" fillId="0" borderId="0" xfId="0" applyNumberFormat="1" applyFont="1" applyAlignment="1">
      <alignment horizontal="center"/>
    </xf>
    <xf numFmtId="14" fontId="1" fillId="0" borderId="9" xfId="0" applyNumberFormat="1" applyFont="1" applyBorder="1" applyAlignment="1">
      <alignment horizontal="center"/>
    </xf>
    <xf numFmtId="0" fontId="34" fillId="7" borderId="12" xfId="0" applyFont="1" applyFill="1" applyBorder="1"/>
    <xf numFmtId="0" fontId="14" fillId="7" borderId="76" xfId="0" applyFont="1" applyFill="1" applyBorder="1" applyAlignment="1">
      <alignment horizontal="right"/>
    </xf>
    <xf numFmtId="6" fontId="14" fillId="7" borderId="76" xfId="0" applyNumberFormat="1" applyFont="1" applyFill="1" applyBorder="1" applyAlignment="1">
      <alignment horizontal="right"/>
    </xf>
    <xf numFmtId="8" fontId="14" fillId="7" borderId="76" xfId="0" applyNumberFormat="1" applyFont="1" applyFill="1" applyBorder="1" applyAlignment="1">
      <alignment horizontal="right"/>
    </xf>
    <xf numFmtId="0" fontId="34" fillId="7" borderId="76" xfId="0" applyFont="1" applyFill="1" applyBorder="1" applyAlignment="1">
      <alignment horizontal="right"/>
    </xf>
    <xf numFmtId="0" fontId="34" fillId="7" borderId="76" xfId="0" applyFont="1" applyFill="1" applyBorder="1"/>
    <xf numFmtId="0" fontId="34" fillId="7" borderId="13" xfId="0" applyFont="1" applyFill="1" applyBorder="1"/>
    <xf numFmtId="164" fontId="1" fillId="0" borderId="0" xfId="0" applyNumberFormat="1" applyFont="1" applyAlignment="1">
      <alignment horizontal="center"/>
    </xf>
    <xf numFmtId="164" fontId="1" fillId="0" borderId="9" xfId="0" applyNumberFormat="1" applyFont="1" applyBorder="1" applyAlignment="1">
      <alignment horizontal="center"/>
    </xf>
    <xf numFmtId="3" fontId="1" fillId="0" borderId="0" xfId="0" applyNumberFormat="1" applyFont="1" applyAlignment="1">
      <alignment horizontal="center"/>
    </xf>
    <xf numFmtId="3" fontId="1" fillId="0" borderId="9" xfId="0" applyNumberFormat="1" applyFont="1" applyBorder="1" applyAlignment="1">
      <alignment horizontal="center"/>
    </xf>
    <xf numFmtId="10" fontId="1" fillId="0" borderId="112" xfId="0" applyNumberFormat="1" applyFont="1" applyBorder="1" applyAlignment="1">
      <alignment horizontal="center"/>
    </xf>
    <xf numFmtId="10" fontId="1" fillId="0" borderId="11" xfId="0" applyNumberFormat="1" applyFont="1" applyBorder="1" applyAlignment="1">
      <alignment horizontal="center"/>
    </xf>
    <xf numFmtId="169" fontId="1" fillId="0" borderId="0" xfId="0" applyNumberFormat="1" applyFont="1" applyAlignment="1">
      <alignment horizontal="center"/>
    </xf>
    <xf numFmtId="0" fontId="4" fillId="0" borderId="0" xfId="0" applyFont="1"/>
    <xf numFmtId="0" fontId="14" fillId="7" borderId="86" xfId="0" applyFont="1" applyFill="1" applyBorder="1"/>
    <xf numFmtId="10" fontId="49" fillId="0" borderId="107" xfId="1" applyNumberFormat="1" applyFont="1" applyFill="1" applyBorder="1"/>
    <xf numFmtId="10" fontId="1" fillId="0" borderId="113" xfId="1" applyNumberFormat="1" applyFont="1" applyBorder="1"/>
    <xf numFmtId="0" fontId="1" fillId="0" borderId="114" xfId="0" applyFont="1" applyBorder="1" applyAlignment="1">
      <alignment horizontal="left"/>
    </xf>
    <xf numFmtId="3" fontId="1" fillId="0" borderId="107" xfId="0" applyNumberFormat="1" applyFont="1" applyBorder="1"/>
    <xf numFmtId="0" fontId="1" fillId="0" borderId="115" xfId="0" applyFont="1" applyBorder="1" applyAlignment="1">
      <alignment horizontal="left"/>
    </xf>
    <xf numFmtId="3" fontId="1" fillId="0" borderId="116" xfId="0" applyNumberFormat="1" applyFont="1" applyBorder="1"/>
    <xf numFmtId="3" fontId="49" fillId="0" borderId="107" xfId="0" applyNumberFormat="1" applyFont="1" applyBorder="1"/>
    <xf numFmtId="0" fontId="14" fillId="7" borderId="120" xfId="0" applyFont="1" applyFill="1" applyBorder="1"/>
    <xf numFmtId="0" fontId="14" fillId="7" borderId="121" xfId="0" applyFont="1" applyFill="1" applyBorder="1"/>
    <xf numFmtId="10" fontId="49" fillId="0" borderId="122" xfId="1" applyNumberFormat="1" applyFont="1" applyFill="1" applyBorder="1"/>
    <xf numFmtId="3" fontId="0" fillId="0" borderId="116" xfId="0" applyNumberFormat="1" applyBorder="1"/>
    <xf numFmtId="10" fontId="49" fillId="0" borderId="116" xfId="1" applyNumberFormat="1" applyFont="1" applyFill="1" applyBorder="1"/>
    <xf numFmtId="10" fontId="1" fillId="0" borderId="123" xfId="1" applyNumberFormat="1" applyFont="1" applyBorder="1"/>
    <xf numFmtId="3" fontId="0" fillId="0" borderId="107" xfId="0" applyNumberFormat="1" applyBorder="1"/>
    <xf numFmtId="0" fontId="1" fillId="0" borderId="113" xfId="0" applyFont="1" applyBorder="1"/>
    <xf numFmtId="0" fontId="1" fillId="0" borderId="107" xfId="0" applyFont="1" applyBorder="1"/>
    <xf numFmtId="0" fontId="14" fillId="3" borderId="32" xfId="0" applyFont="1" applyFill="1" applyBorder="1" applyAlignment="1">
      <alignment horizontal="center"/>
    </xf>
    <xf numFmtId="0" fontId="15" fillId="0" borderId="33" xfId="0" applyFont="1" applyBorder="1"/>
    <xf numFmtId="0" fontId="15" fillId="0" borderId="34" xfId="0" applyFont="1" applyBorder="1"/>
    <xf numFmtId="0" fontId="14" fillId="3" borderId="18" xfId="0" applyFont="1" applyFill="1" applyBorder="1" applyAlignment="1">
      <alignment horizontal="center"/>
    </xf>
    <xf numFmtId="0" fontId="15" fillId="0" borderId="19" xfId="0" applyFont="1" applyBorder="1"/>
    <xf numFmtId="0" fontId="15" fillId="0" borderId="20" xfId="0" applyFont="1" applyBorder="1"/>
    <xf numFmtId="0" fontId="22" fillId="3" borderId="32" xfId="0" applyFont="1" applyFill="1" applyBorder="1" applyAlignment="1">
      <alignment horizontal="center"/>
    </xf>
    <xf numFmtId="0" fontId="23" fillId="8" borderId="18" xfId="0" applyFont="1" applyFill="1" applyBorder="1" applyAlignment="1">
      <alignment horizontal="left"/>
    </xf>
    <xf numFmtId="0" fontId="31" fillId="3" borderId="32" xfId="0" applyFont="1" applyFill="1" applyBorder="1" applyAlignment="1">
      <alignment horizontal="center"/>
    </xf>
    <xf numFmtId="0" fontId="33" fillId="0" borderId="0" xfId="0" applyFont="1" applyAlignment="1">
      <alignment horizontal="center"/>
    </xf>
    <xf numFmtId="0" fontId="0" fillId="0" borderId="0" xfId="0" applyFont="1" applyAlignment="1"/>
    <xf numFmtId="0" fontId="14" fillId="3" borderId="117" xfId="0" applyFont="1" applyFill="1" applyBorder="1" applyAlignment="1">
      <alignment horizontal="center" vertical="center"/>
    </xf>
    <xf numFmtId="0" fontId="14" fillId="3" borderId="118" xfId="0" applyFont="1" applyFill="1" applyBorder="1" applyAlignment="1">
      <alignment horizontal="center" vertical="center"/>
    </xf>
    <xf numFmtId="0" fontId="14" fillId="3" borderId="119" xfId="0" applyFont="1" applyFill="1" applyBorder="1" applyAlignment="1">
      <alignment horizontal="center" vertical="center"/>
    </xf>
    <xf numFmtId="0" fontId="22" fillId="3" borderId="32" xfId="0" applyFont="1" applyFill="1" applyBorder="1" applyAlignment="1">
      <alignment horizontal="left"/>
    </xf>
    <xf numFmtId="164" fontId="29" fillId="0" borderId="0" xfId="0" applyNumberFormat="1" applyFont="1"/>
    <xf numFmtId="0" fontId="44" fillId="0" borderId="0" xfId="0" applyFont="1" applyAlignment="1">
      <alignment horizontal="center" vertical="center"/>
    </xf>
    <xf numFmtId="0" fontId="45" fillId="0" borderId="8" xfId="0" applyFont="1" applyBorder="1" applyAlignment="1">
      <alignment horizontal="left"/>
    </xf>
    <xf numFmtId="0" fontId="15" fillId="0" borderId="9" xfId="0" applyFont="1" applyBorder="1"/>
    <xf numFmtId="0" fontId="42" fillId="6" borderId="106" xfId="0" applyFont="1" applyFill="1" applyBorder="1" applyAlignment="1">
      <alignment horizontal="center" vertical="center"/>
    </xf>
    <xf numFmtId="0" fontId="15" fillId="0" borderId="107" xfId="0" applyFont="1" applyBorder="1"/>
    <xf numFmtId="0" fontId="15" fillId="0" borderId="108" xfId="0" applyFont="1" applyBorder="1"/>
    <xf numFmtId="0" fontId="22" fillId="3" borderId="32" xfId="0" applyFont="1" applyFill="1" applyBorder="1" applyAlignment="1">
      <alignment horizontal="center" vertical="center"/>
    </xf>
    <xf numFmtId="0" fontId="43" fillId="5" borderId="106" xfId="0" applyFont="1" applyFill="1" applyBorder="1" applyAlignment="1">
      <alignment horizontal="center" vertical="center"/>
    </xf>
    <xf numFmtId="0" fontId="37" fillId="6" borderId="109" xfId="0" applyFont="1" applyFill="1" applyBorder="1" applyAlignment="1">
      <alignment horizontal="center" vertical="center"/>
    </xf>
    <xf numFmtId="0" fontId="15" fillId="0" borderId="110" xfId="0" applyFont="1" applyBorder="1"/>
    <xf numFmtId="0" fontId="15" fillId="0" borderId="111" xfId="0" applyFont="1" applyBorder="1"/>
    <xf numFmtId="0" fontId="31" fillId="3" borderId="18"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9525</xdr:rowOff>
    </xdr:from>
    <xdr:ext cx="2971800" cy="5619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571500</xdr:colOff>
      <xdr:row>2</xdr:row>
      <xdr:rowOff>0</xdr:rowOff>
    </xdr:from>
    <xdr:ext cx="2971800" cy="56197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1</xdr:row>
      <xdr:rowOff>152400</xdr:rowOff>
    </xdr:from>
    <xdr:ext cx="2971800" cy="5619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1</xdr:row>
      <xdr:rowOff>152400</xdr:rowOff>
    </xdr:from>
    <xdr:ext cx="2971800" cy="561975"/>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142875</xdr:rowOff>
    </xdr:from>
    <xdr:ext cx="2971800" cy="561975"/>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152400</xdr:rowOff>
    </xdr:from>
    <xdr:ext cx="2971800" cy="561975"/>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9525</xdr:colOff>
      <xdr:row>2</xdr:row>
      <xdr:rowOff>0</xdr:rowOff>
    </xdr:from>
    <xdr:ext cx="2971800" cy="561975"/>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B6" sqref="B6"/>
    </sheetView>
  </sheetViews>
  <sheetFormatPr defaultColWidth="12.625" defaultRowHeight="15" customHeight="1" x14ac:dyDescent="0.2"/>
  <cols>
    <col min="1" max="1" width="7.625" customWidth="1"/>
    <col min="2" max="2" width="94.375" customWidth="1"/>
    <col min="3" max="26" width="8.625" customWidth="1"/>
  </cols>
  <sheetData>
    <row r="1" spans="1:4" ht="14.25" customHeight="1" x14ac:dyDescent="0.25">
      <c r="A1" s="1"/>
      <c r="B1" s="1"/>
      <c r="C1" s="1"/>
      <c r="D1" s="1"/>
    </row>
    <row r="2" spans="1:4" ht="14.25" customHeight="1" x14ac:dyDescent="0.25">
      <c r="A2" s="1"/>
      <c r="B2" s="1"/>
      <c r="C2" s="1"/>
      <c r="D2" s="1"/>
    </row>
    <row r="3" spans="1:4" ht="14.25" customHeight="1" x14ac:dyDescent="0.25">
      <c r="A3" s="1"/>
      <c r="B3" s="1"/>
      <c r="C3" s="1"/>
      <c r="D3" s="1"/>
    </row>
    <row r="4" spans="1:4" ht="14.25" customHeight="1" x14ac:dyDescent="0.25">
      <c r="A4" s="1"/>
      <c r="B4" s="1"/>
      <c r="C4" s="1"/>
      <c r="D4" s="1"/>
    </row>
    <row r="5" spans="1:4" ht="14.25" customHeight="1" x14ac:dyDescent="0.25">
      <c r="A5" s="1"/>
      <c r="B5" s="1"/>
      <c r="C5" s="1"/>
      <c r="D5" s="1"/>
    </row>
    <row r="6" spans="1:4" x14ac:dyDescent="0.25">
      <c r="A6" s="1"/>
      <c r="B6" s="2" t="s">
        <v>0</v>
      </c>
      <c r="C6" s="1"/>
      <c r="D6" s="1"/>
    </row>
    <row r="7" spans="1:4" ht="14.25" customHeight="1" x14ac:dyDescent="0.25">
      <c r="A7" s="1"/>
      <c r="B7" s="3" t="s">
        <v>1</v>
      </c>
      <c r="C7" s="1"/>
      <c r="D7" s="1"/>
    </row>
    <row r="8" spans="1:4" ht="30" x14ac:dyDescent="0.25">
      <c r="A8" s="1"/>
      <c r="B8" s="4" t="s">
        <v>2</v>
      </c>
      <c r="C8" s="1"/>
      <c r="D8" s="1"/>
    </row>
    <row r="9" spans="1:4" ht="14.25" customHeight="1" x14ac:dyDescent="0.25">
      <c r="A9" s="1"/>
      <c r="B9" s="5"/>
      <c r="C9" s="1"/>
      <c r="D9" s="1"/>
    </row>
    <row r="10" spans="1:4" x14ac:dyDescent="0.25">
      <c r="A10" s="1"/>
      <c r="B10" s="6" t="s">
        <v>3</v>
      </c>
      <c r="C10" s="1"/>
      <c r="D10" s="1"/>
    </row>
    <row r="11" spans="1:4" ht="45" x14ac:dyDescent="0.25">
      <c r="A11" s="1"/>
      <c r="B11" s="7" t="s">
        <v>4</v>
      </c>
      <c r="C11" s="1"/>
      <c r="D11" s="1"/>
    </row>
    <row r="12" spans="1:4" ht="14.25" customHeight="1" x14ac:dyDescent="0.25">
      <c r="A12" s="1"/>
      <c r="B12" s="5"/>
      <c r="C12" s="1"/>
      <c r="D12" s="1"/>
    </row>
    <row r="13" spans="1:4" x14ac:dyDescent="0.25">
      <c r="A13" s="1"/>
      <c r="B13" s="6" t="s">
        <v>5</v>
      </c>
      <c r="C13" s="1"/>
      <c r="D13" s="1"/>
    </row>
    <row r="14" spans="1:4" ht="45" x14ac:dyDescent="0.25">
      <c r="A14" s="1"/>
      <c r="B14" s="7" t="s">
        <v>6</v>
      </c>
      <c r="C14" s="1"/>
      <c r="D14" s="1"/>
    </row>
    <row r="15" spans="1:4" ht="14.25" customHeight="1" x14ac:dyDescent="0.25">
      <c r="A15" s="1"/>
      <c r="B15" s="5"/>
      <c r="C15" s="1"/>
      <c r="D15" s="1"/>
    </row>
    <row r="16" spans="1:4" x14ac:dyDescent="0.25">
      <c r="A16" s="1"/>
      <c r="B16" s="6" t="s">
        <v>7</v>
      </c>
      <c r="C16" s="1"/>
      <c r="D16" s="1"/>
    </row>
    <row r="17" spans="1:26" ht="30" x14ac:dyDescent="0.25">
      <c r="A17" s="1"/>
      <c r="B17" s="7" t="s">
        <v>8</v>
      </c>
      <c r="C17" s="1"/>
      <c r="D17" s="1"/>
    </row>
    <row r="18" spans="1:26" ht="14.25" customHeight="1" x14ac:dyDescent="0.25">
      <c r="A18" s="1"/>
      <c r="B18" s="5"/>
      <c r="C18" s="1"/>
      <c r="D18" s="1"/>
    </row>
    <row r="19" spans="1:26" x14ac:dyDescent="0.25">
      <c r="A19" s="1"/>
      <c r="B19" s="6" t="s">
        <v>9</v>
      </c>
      <c r="C19" s="1"/>
      <c r="D19" s="1"/>
    </row>
    <row r="20" spans="1:26" ht="60" x14ac:dyDescent="0.25">
      <c r="A20" s="1"/>
      <c r="B20" s="7" t="s">
        <v>10</v>
      </c>
      <c r="C20" s="1"/>
      <c r="D20" s="1"/>
    </row>
    <row r="21" spans="1:26" ht="14.25" customHeight="1" x14ac:dyDescent="0.25">
      <c r="A21" s="1"/>
      <c r="B21" s="5"/>
      <c r="C21" s="1"/>
      <c r="D21" s="1"/>
    </row>
    <row r="22" spans="1:26" ht="14.25" customHeight="1" x14ac:dyDescent="0.25">
      <c r="A22" s="1"/>
      <c r="B22" s="6" t="s">
        <v>11</v>
      </c>
      <c r="C22" s="1"/>
      <c r="D22" s="1"/>
    </row>
    <row r="23" spans="1:26" ht="60" x14ac:dyDescent="0.25">
      <c r="A23" s="1"/>
      <c r="B23" s="7" t="s">
        <v>12</v>
      </c>
      <c r="C23" s="1"/>
      <c r="D23" s="1"/>
    </row>
    <row r="24" spans="1:26" ht="14.25" customHeight="1" x14ac:dyDescent="0.25">
      <c r="A24" s="1"/>
      <c r="B24" s="5"/>
      <c r="C24" s="1"/>
      <c r="D24" s="1"/>
    </row>
    <row r="25" spans="1:26" ht="14.25" customHeight="1" x14ac:dyDescent="0.25">
      <c r="A25" s="1"/>
      <c r="B25" s="6" t="s">
        <v>13</v>
      </c>
      <c r="C25" s="1"/>
      <c r="D25" s="1"/>
    </row>
    <row r="26" spans="1:26" ht="30" x14ac:dyDescent="0.25">
      <c r="A26" s="1"/>
      <c r="B26" s="7" t="s">
        <v>14</v>
      </c>
      <c r="C26" s="1"/>
      <c r="D26" s="1"/>
    </row>
    <row r="27" spans="1:26" ht="14.25" customHeight="1" x14ac:dyDescent="0.25">
      <c r="A27" s="1"/>
      <c r="B27" s="5"/>
      <c r="C27" s="1"/>
      <c r="D27" s="1"/>
    </row>
    <row r="28" spans="1:26" ht="14.25" customHeight="1" x14ac:dyDescent="0.25">
      <c r="A28" s="1"/>
      <c r="B28" s="5"/>
      <c r="C28" s="1"/>
      <c r="D28" s="1"/>
      <c r="E28" s="8"/>
      <c r="F28" s="8"/>
      <c r="G28" s="8"/>
      <c r="H28" s="8"/>
      <c r="I28" s="8"/>
      <c r="J28" s="8"/>
      <c r="K28" s="8"/>
      <c r="L28" s="8"/>
      <c r="M28" s="8"/>
      <c r="N28" s="8"/>
      <c r="O28" s="8"/>
      <c r="P28" s="8"/>
      <c r="Q28" s="8"/>
      <c r="R28" s="8"/>
      <c r="S28" s="8"/>
      <c r="T28" s="8"/>
      <c r="U28" s="8"/>
      <c r="V28" s="8"/>
      <c r="W28" s="8"/>
      <c r="X28" s="8"/>
      <c r="Y28" s="8"/>
      <c r="Z28" s="8"/>
    </row>
    <row r="29" spans="1:26" ht="14.25" customHeight="1" x14ac:dyDescent="0.25">
      <c r="A29" s="1"/>
      <c r="B29" s="5"/>
      <c r="C29" s="1"/>
      <c r="D29" s="1"/>
      <c r="E29" s="8"/>
      <c r="F29" s="8"/>
      <c r="G29" s="8"/>
      <c r="H29" s="8"/>
      <c r="I29" s="8"/>
      <c r="J29" s="8"/>
      <c r="K29" s="8"/>
      <c r="L29" s="8"/>
      <c r="M29" s="8"/>
      <c r="N29" s="8"/>
      <c r="O29" s="8"/>
      <c r="P29" s="8"/>
      <c r="Q29" s="8"/>
      <c r="R29" s="8"/>
      <c r="S29" s="8"/>
      <c r="T29" s="8"/>
      <c r="U29" s="8"/>
      <c r="V29" s="8"/>
      <c r="W29" s="8"/>
      <c r="X29" s="8"/>
      <c r="Y29" s="8"/>
      <c r="Z29" s="8"/>
    </row>
    <row r="30" spans="1:26" ht="14.25" customHeight="1" x14ac:dyDescent="0.25">
      <c r="A30" s="1"/>
      <c r="B30" s="2" t="s">
        <v>15</v>
      </c>
      <c r="C30" s="1"/>
      <c r="D30" s="1"/>
    </row>
    <row r="31" spans="1:26" ht="30" x14ac:dyDescent="0.25">
      <c r="A31" s="1"/>
      <c r="B31" s="7" t="s">
        <v>16</v>
      </c>
      <c r="C31" s="1"/>
      <c r="D31" s="1"/>
    </row>
    <row r="32" spans="1:26" ht="14.25" customHeight="1" x14ac:dyDescent="0.25">
      <c r="A32" s="1"/>
      <c r="B32" s="5"/>
      <c r="C32" s="1"/>
      <c r="D32" s="1"/>
    </row>
    <row r="33" spans="1:4" ht="14.25" customHeight="1" x14ac:dyDescent="0.25">
      <c r="A33" s="1"/>
      <c r="B33" s="9" t="s">
        <v>17</v>
      </c>
      <c r="C33" s="10"/>
      <c r="D33" s="1"/>
    </row>
    <row r="34" spans="1:4" ht="14.25" customHeight="1" x14ac:dyDescent="0.25">
      <c r="A34" s="1"/>
      <c r="B34" s="11" t="s">
        <v>18</v>
      </c>
      <c r="C34" s="12" t="s">
        <v>19</v>
      </c>
      <c r="D34" s="1"/>
    </row>
    <row r="35" spans="1:4" ht="30" x14ac:dyDescent="0.25">
      <c r="A35" s="1"/>
      <c r="B35" s="13" t="s">
        <v>20</v>
      </c>
      <c r="C35" s="14" t="s">
        <v>21</v>
      </c>
      <c r="D35" s="1"/>
    </row>
    <row r="36" spans="1:4" ht="14.25" customHeight="1" x14ac:dyDescent="0.25">
      <c r="A36" s="8"/>
      <c r="B36" s="15" t="s">
        <v>22</v>
      </c>
      <c r="C36" s="12"/>
      <c r="D36" s="16"/>
    </row>
    <row r="37" spans="1:4" ht="30" x14ac:dyDescent="0.25">
      <c r="A37" s="8"/>
      <c r="B37" s="17" t="s">
        <v>23</v>
      </c>
      <c r="C37" s="18" t="s">
        <v>21</v>
      </c>
      <c r="D37" s="16"/>
    </row>
    <row r="38" spans="1:4" ht="14.25" customHeight="1" x14ac:dyDescent="0.25">
      <c r="A38" s="8"/>
      <c r="B38" s="19" t="s">
        <v>24</v>
      </c>
      <c r="C38" s="12"/>
      <c r="D38" s="16"/>
    </row>
    <row r="39" spans="1:4" ht="30" x14ac:dyDescent="0.25">
      <c r="A39" s="8"/>
      <c r="B39" s="20" t="s">
        <v>25</v>
      </c>
      <c r="C39" s="18" t="s">
        <v>21</v>
      </c>
      <c r="D39" s="16"/>
    </row>
    <row r="40" spans="1:4" ht="14.25" customHeight="1" x14ac:dyDescent="0.25">
      <c r="A40" s="8"/>
      <c r="B40" s="19" t="s">
        <v>26</v>
      </c>
      <c r="C40" s="12"/>
      <c r="D40" s="16"/>
    </row>
    <row r="41" spans="1:4" ht="30" x14ac:dyDescent="0.25">
      <c r="A41" s="8"/>
      <c r="B41" s="20" t="s">
        <v>27</v>
      </c>
      <c r="C41" s="18" t="s">
        <v>21</v>
      </c>
      <c r="D41" s="16"/>
    </row>
    <row r="42" spans="1:4" ht="14.25" customHeight="1" x14ac:dyDescent="0.25">
      <c r="A42" s="8"/>
      <c r="B42" s="15" t="s">
        <v>28</v>
      </c>
      <c r="C42" s="12"/>
      <c r="D42" s="16"/>
    </row>
    <row r="43" spans="1:4" ht="15.75" x14ac:dyDescent="0.25">
      <c r="A43" s="8"/>
      <c r="B43" s="21" t="s">
        <v>29</v>
      </c>
      <c r="C43" s="22" t="s">
        <v>21</v>
      </c>
      <c r="D43" s="16"/>
    </row>
    <row r="44" spans="1:4" ht="14.25" customHeight="1" x14ac:dyDescent="0.25">
      <c r="A44" s="8"/>
      <c r="B44" s="23" t="s">
        <v>30</v>
      </c>
      <c r="C44" s="24"/>
      <c r="D44" s="16"/>
    </row>
    <row r="45" spans="1:4" ht="14.25" customHeight="1" x14ac:dyDescent="0.25">
      <c r="A45" s="8"/>
      <c r="B45" s="15" t="s">
        <v>31</v>
      </c>
      <c r="C45" s="12"/>
      <c r="D45" s="16"/>
    </row>
    <row r="46" spans="1:4" ht="30" x14ac:dyDescent="0.25">
      <c r="A46" s="8"/>
      <c r="B46" s="20" t="s">
        <v>32</v>
      </c>
      <c r="C46" s="18" t="s">
        <v>33</v>
      </c>
      <c r="D46" s="16"/>
    </row>
    <row r="47" spans="1:4" ht="14.25" customHeight="1" x14ac:dyDescent="0.25">
      <c r="A47" s="8"/>
      <c r="B47" s="15" t="s">
        <v>34</v>
      </c>
      <c r="C47" s="12"/>
      <c r="D47" s="16"/>
    </row>
    <row r="48" spans="1:4" ht="15.75" x14ac:dyDescent="0.25">
      <c r="A48" s="8"/>
      <c r="B48" s="20" t="s">
        <v>35</v>
      </c>
      <c r="C48" s="18" t="s">
        <v>33</v>
      </c>
      <c r="D48" s="16"/>
    </row>
    <row r="49" spans="1:4" ht="14.25" customHeight="1" x14ac:dyDescent="0.25">
      <c r="A49" s="8"/>
      <c r="B49" s="15" t="s">
        <v>36</v>
      </c>
      <c r="C49" s="12"/>
      <c r="D49" s="16"/>
    </row>
    <row r="50" spans="1:4" ht="15.75" x14ac:dyDescent="0.25">
      <c r="A50" s="8"/>
      <c r="B50" s="20" t="s">
        <v>37</v>
      </c>
      <c r="C50" s="18" t="s">
        <v>33</v>
      </c>
      <c r="D50" s="16"/>
    </row>
    <row r="51" spans="1:4" ht="14.25" customHeight="1" x14ac:dyDescent="0.25">
      <c r="A51" s="8"/>
      <c r="B51" s="19" t="s">
        <v>38</v>
      </c>
      <c r="C51" s="12"/>
      <c r="D51" s="16"/>
    </row>
    <row r="52" spans="1:4" ht="15.75" x14ac:dyDescent="0.25">
      <c r="A52" s="8"/>
      <c r="B52" s="25" t="s">
        <v>39</v>
      </c>
      <c r="C52" s="22" t="s">
        <v>33</v>
      </c>
      <c r="D52" s="16"/>
    </row>
    <row r="53" spans="1:4" ht="14.25" customHeight="1" x14ac:dyDescent="0.2">
      <c r="A53" s="8"/>
      <c r="B53" s="8"/>
      <c r="C53" s="8"/>
      <c r="D53" s="8"/>
    </row>
    <row r="54" spans="1:4" ht="14.25" customHeight="1" x14ac:dyDescent="0.25">
      <c r="A54" s="1"/>
      <c r="B54" s="1"/>
      <c r="C54" s="1"/>
      <c r="D54" s="1"/>
    </row>
    <row r="55" spans="1:4" ht="14.25" customHeight="1" x14ac:dyDescent="0.25">
      <c r="A55" s="1"/>
      <c r="B55" s="1"/>
      <c r="C55" s="1"/>
      <c r="D55" s="1"/>
    </row>
    <row r="56" spans="1:4" ht="14.25" customHeight="1" x14ac:dyDescent="0.2"/>
    <row r="57" spans="1:4" ht="14.25" customHeight="1" x14ac:dyDescent="0.2"/>
    <row r="58" spans="1:4" ht="14.25" customHeight="1" x14ac:dyDescent="0.2"/>
    <row r="59" spans="1:4" ht="14.25" customHeight="1" x14ac:dyDescent="0.2"/>
    <row r="60" spans="1:4" ht="14.25" customHeight="1" x14ac:dyDescent="0.2"/>
    <row r="61" spans="1:4" ht="14.25" customHeight="1" x14ac:dyDescent="0.2"/>
    <row r="62" spans="1:4" ht="14.25" customHeight="1" x14ac:dyDescent="0.2"/>
    <row r="63" spans="1:4" ht="14.25" customHeight="1" x14ac:dyDescent="0.2"/>
    <row r="64" spans="1: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91"/>
  <sheetViews>
    <sheetView workbookViewId="0">
      <selection activeCell="B6" sqref="B6:D6"/>
    </sheetView>
  </sheetViews>
  <sheetFormatPr defaultColWidth="12.625" defaultRowHeight="15" customHeight="1" x14ac:dyDescent="0.2"/>
  <cols>
    <col min="1" max="1" width="7.625" customWidth="1"/>
    <col min="2" max="2" width="25.875" customWidth="1"/>
    <col min="4" max="4" width="16.125" customWidth="1"/>
    <col min="6" max="6" width="15.375" customWidth="1"/>
  </cols>
  <sheetData>
    <row r="1" spans="1:26" x14ac:dyDescent="0.25">
      <c r="A1" s="26"/>
      <c r="B1" s="26"/>
      <c r="C1" s="26"/>
      <c r="D1" s="26"/>
      <c r="E1" s="26"/>
      <c r="F1" s="26"/>
      <c r="G1" s="26"/>
      <c r="H1" s="26"/>
      <c r="I1" s="26"/>
      <c r="J1" s="26"/>
      <c r="K1" s="26"/>
      <c r="L1" s="26"/>
      <c r="M1" s="26"/>
      <c r="N1" s="26"/>
      <c r="O1" s="26"/>
      <c r="P1" s="26"/>
      <c r="Q1" s="26"/>
      <c r="R1" s="26"/>
      <c r="S1" s="26"/>
    </row>
    <row r="2" spans="1:26" x14ac:dyDescent="0.25">
      <c r="A2" s="26"/>
      <c r="B2" s="26"/>
      <c r="C2" s="26"/>
      <c r="D2" s="26"/>
      <c r="E2" s="26"/>
      <c r="F2" s="27"/>
      <c r="G2" s="26"/>
      <c r="H2" s="26"/>
      <c r="I2" s="26"/>
      <c r="J2" s="28"/>
      <c r="K2" s="26"/>
      <c r="L2" s="26"/>
      <c r="M2" s="26"/>
      <c r="N2" s="26"/>
      <c r="O2" s="26"/>
      <c r="P2" s="26"/>
      <c r="Q2" s="26"/>
      <c r="R2" s="26"/>
      <c r="S2" s="26"/>
    </row>
    <row r="3" spans="1:26" x14ac:dyDescent="0.25">
      <c r="A3" s="29"/>
      <c r="B3" s="29"/>
      <c r="C3" s="29"/>
      <c r="D3" s="29"/>
      <c r="E3" s="29"/>
      <c r="F3" s="29"/>
      <c r="G3" s="29"/>
      <c r="H3" s="29"/>
      <c r="I3" s="26"/>
      <c r="J3" s="28"/>
      <c r="K3" s="26"/>
      <c r="L3" s="26"/>
      <c r="M3" s="26"/>
      <c r="N3" s="26"/>
      <c r="O3" s="26"/>
      <c r="P3" s="26"/>
      <c r="Q3" s="26"/>
      <c r="R3" s="26"/>
      <c r="S3" s="26"/>
    </row>
    <row r="4" spans="1:26" x14ac:dyDescent="0.25">
      <c r="A4" s="29"/>
      <c r="B4" s="30"/>
      <c r="C4" s="30"/>
      <c r="D4" s="30"/>
      <c r="E4" s="29"/>
      <c r="F4" s="29"/>
      <c r="G4" s="29"/>
      <c r="H4" s="29"/>
      <c r="I4" s="26"/>
      <c r="J4" s="28"/>
      <c r="K4" s="26"/>
      <c r="L4" s="26"/>
      <c r="M4" s="26"/>
      <c r="N4" s="26"/>
      <c r="O4" s="26"/>
      <c r="P4" s="26"/>
      <c r="Q4" s="26"/>
      <c r="R4" s="26"/>
      <c r="S4" s="26"/>
      <c r="T4" s="8"/>
      <c r="U4" s="8"/>
      <c r="V4" s="8"/>
      <c r="W4" s="8"/>
      <c r="X4" s="8"/>
      <c r="Y4" s="8"/>
      <c r="Z4" s="8"/>
    </row>
    <row r="5" spans="1:26" x14ac:dyDescent="0.25">
      <c r="A5" s="29"/>
      <c r="B5" s="30"/>
      <c r="C5" s="30"/>
      <c r="D5" s="30"/>
      <c r="E5" s="29"/>
      <c r="F5" s="29"/>
      <c r="G5" s="29"/>
      <c r="H5" s="29"/>
      <c r="I5" s="26"/>
      <c r="J5" s="28"/>
      <c r="K5" s="26"/>
      <c r="L5" s="26"/>
      <c r="M5" s="26"/>
      <c r="N5" s="26"/>
      <c r="O5" s="26"/>
      <c r="P5" s="26"/>
      <c r="Q5" s="26"/>
      <c r="R5" s="26"/>
      <c r="S5" s="26"/>
    </row>
    <row r="6" spans="1:26" x14ac:dyDescent="0.25">
      <c r="A6" s="1"/>
      <c r="B6" s="334" t="s">
        <v>40</v>
      </c>
      <c r="C6" s="335"/>
      <c r="D6" s="336"/>
      <c r="E6" s="31"/>
      <c r="F6" s="29"/>
      <c r="G6" s="29"/>
      <c r="H6" s="29"/>
      <c r="I6" s="26"/>
      <c r="J6" s="28"/>
      <c r="K6" s="26"/>
      <c r="L6" s="26"/>
      <c r="M6" s="26"/>
      <c r="N6" s="26"/>
      <c r="O6" s="26"/>
      <c r="P6" s="26"/>
      <c r="Q6" s="26"/>
      <c r="R6" s="26"/>
      <c r="S6" s="26"/>
    </row>
    <row r="7" spans="1:26" x14ac:dyDescent="0.25">
      <c r="A7" s="32"/>
      <c r="B7" s="33" t="s">
        <v>41</v>
      </c>
      <c r="C7" s="34" t="s">
        <v>42</v>
      </c>
      <c r="D7" s="35"/>
      <c r="E7" s="31"/>
      <c r="F7" s="29"/>
      <c r="G7" s="29"/>
      <c r="H7" s="29"/>
      <c r="I7" s="26"/>
      <c r="J7" s="28"/>
      <c r="K7" s="26"/>
      <c r="L7" s="26"/>
      <c r="M7" s="26"/>
      <c r="N7" s="26"/>
      <c r="O7" s="26"/>
      <c r="P7" s="26"/>
      <c r="Q7" s="26"/>
      <c r="R7" s="26"/>
      <c r="S7" s="26"/>
    </row>
    <row r="8" spans="1:26" x14ac:dyDescent="0.25">
      <c r="A8" s="32"/>
      <c r="B8" s="36" t="s">
        <v>43</v>
      </c>
      <c r="C8" s="29" t="s">
        <v>44</v>
      </c>
      <c r="D8" s="37"/>
      <c r="E8" s="31"/>
      <c r="F8" s="29"/>
      <c r="G8" s="29"/>
      <c r="H8" s="29"/>
      <c r="I8" s="26"/>
      <c r="J8" s="28"/>
      <c r="K8" s="26"/>
      <c r="L8" s="26"/>
      <c r="M8" s="26"/>
      <c r="N8" s="26"/>
      <c r="O8" s="26"/>
      <c r="P8" s="26"/>
      <c r="Q8" s="26"/>
      <c r="R8" s="26"/>
      <c r="S8" s="26"/>
    </row>
    <row r="9" spans="1:26" x14ac:dyDescent="0.25">
      <c r="A9" s="32"/>
      <c r="B9" s="36" t="s">
        <v>45</v>
      </c>
      <c r="C9" s="29" t="s">
        <v>46</v>
      </c>
      <c r="D9" s="37"/>
      <c r="E9" s="31"/>
      <c r="F9" s="29"/>
      <c r="G9" s="29"/>
      <c r="H9" s="29"/>
      <c r="I9" s="26"/>
      <c r="J9" s="28"/>
      <c r="K9" s="26"/>
      <c r="L9" s="26"/>
      <c r="M9" s="26"/>
      <c r="N9" s="26"/>
      <c r="O9" s="26"/>
      <c r="P9" s="26"/>
      <c r="Q9" s="26"/>
      <c r="R9" s="26"/>
      <c r="S9" s="26"/>
    </row>
    <row r="10" spans="1:26" x14ac:dyDescent="0.25">
      <c r="A10" s="32"/>
      <c r="B10" s="36" t="s">
        <v>47</v>
      </c>
      <c r="C10" s="29" t="s">
        <v>48</v>
      </c>
      <c r="D10" s="37"/>
      <c r="E10" s="31"/>
      <c r="F10" s="29"/>
      <c r="G10" s="29"/>
      <c r="H10" s="29"/>
      <c r="I10" s="26"/>
      <c r="J10" s="28"/>
      <c r="K10" s="26"/>
      <c r="L10" s="26"/>
      <c r="M10" s="26"/>
      <c r="N10" s="26"/>
      <c r="O10" s="26"/>
      <c r="P10" s="26"/>
      <c r="Q10" s="26"/>
      <c r="R10" s="26"/>
      <c r="S10" s="26"/>
    </row>
    <row r="11" spans="1:26" x14ac:dyDescent="0.25">
      <c r="A11" s="32"/>
      <c r="B11" s="36" t="s">
        <v>49</v>
      </c>
      <c r="C11" s="29" t="s">
        <v>50</v>
      </c>
      <c r="D11" s="37"/>
      <c r="E11" s="31"/>
      <c r="F11" s="29"/>
      <c r="G11" s="29"/>
      <c r="H11" s="29"/>
      <c r="I11" s="26"/>
      <c r="J11" s="28"/>
      <c r="K11" s="26"/>
      <c r="L11" s="26"/>
      <c r="M11" s="26"/>
      <c r="N11" s="26"/>
      <c r="O11" s="26"/>
      <c r="P11" s="26"/>
      <c r="Q11" s="26"/>
      <c r="R11" s="26"/>
      <c r="S11" s="26"/>
    </row>
    <row r="12" spans="1:26" x14ac:dyDescent="0.25">
      <c r="A12" s="32"/>
      <c r="B12" s="36" t="s">
        <v>51</v>
      </c>
      <c r="C12" s="29" t="s">
        <v>52</v>
      </c>
      <c r="D12" s="37"/>
      <c r="E12" s="31"/>
      <c r="F12" s="29"/>
      <c r="G12" s="29"/>
      <c r="H12" s="29"/>
      <c r="I12" s="26"/>
      <c r="J12" s="28"/>
      <c r="K12" s="26"/>
      <c r="L12" s="26"/>
      <c r="M12" s="26"/>
      <c r="N12" s="26"/>
      <c r="O12" s="26"/>
      <c r="P12" s="26"/>
      <c r="Q12" s="26"/>
      <c r="R12" s="26"/>
      <c r="S12" s="26"/>
    </row>
    <row r="13" spans="1:26" x14ac:dyDescent="0.25">
      <c r="A13" s="32"/>
      <c r="B13" s="38" t="s">
        <v>53</v>
      </c>
      <c r="C13" s="39" t="s">
        <v>54</v>
      </c>
      <c r="D13" s="40"/>
      <c r="E13" s="31"/>
      <c r="F13" s="29"/>
      <c r="G13" s="29"/>
      <c r="H13" s="29"/>
      <c r="I13" s="26"/>
      <c r="J13" s="28"/>
      <c r="K13" s="26"/>
      <c r="L13" s="26"/>
      <c r="M13" s="26"/>
      <c r="N13" s="26"/>
      <c r="O13" s="26"/>
      <c r="P13" s="26"/>
      <c r="Q13" s="26"/>
      <c r="R13" s="26"/>
      <c r="S13" s="26"/>
    </row>
    <row r="14" spans="1:26" x14ac:dyDescent="0.25">
      <c r="A14" s="29"/>
      <c r="B14" s="34"/>
      <c r="C14" s="34"/>
      <c r="D14" s="34"/>
      <c r="E14" s="29"/>
      <c r="F14" s="29"/>
      <c r="G14" s="29"/>
      <c r="H14" s="29"/>
      <c r="I14" s="26"/>
      <c r="J14" s="28"/>
      <c r="K14" s="26"/>
      <c r="L14" s="26"/>
      <c r="M14" s="26"/>
      <c r="N14" s="26"/>
      <c r="O14" s="26"/>
      <c r="P14" s="26"/>
      <c r="Q14" s="26"/>
      <c r="R14" s="26"/>
      <c r="S14" s="26"/>
    </row>
    <row r="15" spans="1:26" x14ac:dyDescent="0.25">
      <c r="A15" s="41"/>
      <c r="B15" s="42"/>
      <c r="C15" s="42"/>
      <c r="D15" s="42"/>
      <c r="E15" s="42"/>
      <c r="F15" s="42"/>
      <c r="G15" s="29"/>
      <c r="H15" s="29"/>
      <c r="I15" s="26"/>
      <c r="J15" s="28"/>
      <c r="K15" s="26"/>
      <c r="L15" s="26"/>
      <c r="M15" s="26"/>
      <c r="N15" s="26"/>
      <c r="O15" s="26"/>
      <c r="P15" s="26"/>
      <c r="Q15" s="26"/>
      <c r="R15" s="26"/>
      <c r="S15" s="26"/>
    </row>
    <row r="16" spans="1:26" x14ac:dyDescent="0.25">
      <c r="A16" s="43"/>
      <c r="B16" s="331" t="s">
        <v>55</v>
      </c>
      <c r="C16" s="332"/>
      <c r="D16" s="333"/>
      <c r="E16" s="31"/>
      <c r="F16" s="29"/>
      <c r="G16" s="26"/>
      <c r="H16" s="28"/>
      <c r="I16" s="26"/>
      <c r="J16" s="26"/>
      <c r="K16" s="26"/>
      <c r="L16" s="26"/>
      <c r="M16" s="26"/>
      <c r="N16" s="26"/>
      <c r="O16" s="26"/>
      <c r="P16" s="26"/>
      <c r="Q16" s="26"/>
    </row>
    <row r="17" spans="1:19" x14ac:dyDescent="0.25">
      <c r="A17" s="43"/>
      <c r="B17" s="44" t="s">
        <v>56</v>
      </c>
      <c r="C17" s="45" t="s">
        <v>258</v>
      </c>
      <c r="D17" s="46" t="s">
        <v>58</v>
      </c>
      <c r="E17" s="31"/>
      <c r="F17" s="29"/>
      <c r="G17" s="26"/>
      <c r="H17" s="28"/>
      <c r="I17" s="26"/>
      <c r="J17" s="26"/>
      <c r="K17" s="26"/>
      <c r="L17" s="26"/>
      <c r="M17" s="26"/>
      <c r="N17" s="26"/>
      <c r="O17" s="26"/>
      <c r="P17" s="26"/>
      <c r="Q17" s="26"/>
    </row>
    <row r="18" spans="1:19" x14ac:dyDescent="0.25">
      <c r="A18" s="43"/>
      <c r="B18" s="47" t="s">
        <v>59</v>
      </c>
      <c r="C18" s="48">
        <f>'Rent Roll'!F41</f>
        <v>43450</v>
      </c>
      <c r="D18" s="49">
        <v>1</v>
      </c>
      <c r="E18" s="31"/>
      <c r="F18" s="29"/>
      <c r="G18" s="26"/>
      <c r="H18" s="28"/>
      <c r="I18" s="26"/>
      <c r="J18" s="26"/>
      <c r="K18" s="26"/>
      <c r="L18" s="26"/>
      <c r="M18" s="26"/>
      <c r="N18" s="26"/>
      <c r="O18" s="26"/>
      <c r="P18" s="26"/>
      <c r="Q18" s="26"/>
    </row>
    <row r="19" spans="1:19" x14ac:dyDescent="0.25">
      <c r="A19" s="43"/>
      <c r="B19" s="47" t="s">
        <v>60</v>
      </c>
      <c r="C19" s="50" t="s">
        <v>61</v>
      </c>
      <c r="D19" s="51" t="s">
        <v>61</v>
      </c>
      <c r="E19" s="31"/>
      <c r="F19" s="29"/>
      <c r="G19" s="26"/>
      <c r="H19" s="28"/>
      <c r="I19" s="26"/>
      <c r="J19" s="26"/>
      <c r="K19" s="26"/>
      <c r="L19" s="26"/>
      <c r="M19" s="26"/>
      <c r="N19" s="26"/>
      <c r="O19" s="26"/>
      <c r="P19" s="26"/>
      <c r="Q19" s="26"/>
    </row>
    <row r="20" spans="1:19" x14ac:dyDescent="0.25">
      <c r="A20" s="43"/>
      <c r="B20" s="47" t="s">
        <v>62</v>
      </c>
      <c r="C20" s="50" t="s">
        <v>61</v>
      </c>
      <c r="D20" s="51" t="s">
        <v>61</v>
      </c>
      <c r="E20" s="31"/>
      <c r="F20" s="30"/>
      <c r="G20" s="52"/>
      <c r="H20" s="53"/>
      <c r="I20" s="52"/>
      <c r="J20" s="52"/>
      <c r="K20" s="26"/>
      <c r="L20" s="26"/>
      <c r="M20" s="26"/>
      <c r="N20" s="26"/>
      <c r="O20" s="26"/>
      <c r="P20" s="26"/>
      <c r="Q20" s="26"/>
    </row>
    <row r="21" spans="1:19" x14ac:dyDescent="0.25">
      <c r="A21" s="43"/>
      <c r="B21" s="54" t="s">
        <v>63</v>
      </c>
      <c r="C21" s="55">
        <f>SUM(C18:C20)</f>
        <v>43450</v>
      </c>
      <c r="D21" s="56">
        <v>1</v>
      </c>
      <c r="E21" s="43"/>
      <c r="F21" s="57"/>
      <c r="G21" s="58"/>
      <c r="H21" s="58"/>
      <c r="I21" s="58"/>
      <c r="J21" s="58"/>
      <c r="K21" s="28"/>
      <c r="L21" s="26"/>
      <c r="M21" s="26"/>
      <c r="N21" s="26"/>
      <c r="O21" s="26"/>
      <c r="P21" s="26"/>
      <c r="Q21" s="26"/>
    </row>
    <row r="22" spans="1:19" x14ac:dyDescent="0.25">
      <c r="A22" s="43"/>
      <c r="B22" s="59"/>
      <c r="C22" s="59"/>
      <c r="D22" s="59"/>
      <c r="E22" s="43"/>
      <c r="F22" s="57"/>
      <c r="G22" s="58"/>
      <c r="H22" s="58"/>
      <c r="I22" s="58"/>
      <c r="J22" s="58"/>
      <c r="K22" s="28"/>
      <c r="L22" s="26"/>
      <c r="M22" s="26"/>
      <c r="N22" s="26"/>
      <c r="O22" s="26"/>
      <c r="P22" s="26"/>
      <c r="Q22" s="26"/>
    </row>
    <row r="23" spans="1:19" x14ac:dyDescent="0.25">
      <c r="A23" s="43"/>
      <c r="B23" s="331" t="s">
        <v>64</v>
      </c>
      <c r="C23" s="332"/>
      <c r="D23" s="333"/>
      <c r="E23" s="43"/>
      <c r="F23" s="57"/>
      <c r="G23" s="58"/>
      <c r="H23" s="58"/>
      <c r="I23" s="58"/>
      <c r="J23" s="58"/>
      <c r="K23" s="28"/>
      <c r="L23" s="26"/>
      <c r="M23" s="26"/>
      <c r="N23" s="26"/>
      <c r="O23" s="26"/>
      <c r="P23" s="26"/>
      <c r="Q23" s="26"/>
    </row>
    <row r="24" spans="1:19" x14ac:dyDescent="0.25">
      <c r="A24" s="43"/>
      <c r="B24" s="44" t="s">
        <v>65</v>
      </c>
      <c r="C24" s="45" t="s">
        <v>66</v>
      </c>
      <c r="D24" s="46" t="s">
        <v>67</v>
      </c>
      <c r="E24" s="43"/>
      <c r="F24" s="57"/>
      <c r="G24" s="58"/>
      <c r="H24" s="58"/>
      <c r="I24" s="58"/>
      <c r="J24" s="58"/>
      <c r="K24" s="28"/>
      <c r="L24" s="26"/>
      <c r="M24" s="26"/>
      <c r="N24" s="26"/>
      <c r="O24" s="26"/>
      <c r="P24" s="26"/>
      <c r="Q24" s="26"/>
    </row>
    <row r="25" spans="1:19" x14ac:dyDescent="0.25">
      <c r="A25" s="43"/>
      <c r="B25" s="60" t="s">
        <v>68</v>
      </c>
      <c r="C25" s="61">
        <f>'Operating Statement'!R11</f>
        <v>660000</v>
      </c>
      <c r="D25" s="62">
        <f>'Operating Statement'!U11</f>
        <v>675000</v>
      </c>
      <c r="E25" s="43"/>
      <c r="F25" s="57"/>
      <c r="G25" s="58"/>
      <c r="H25" s="58"/>
      <c r="I25" s="58"/>
      <c r="J25" s="58"/>
      <c r="K25" s="28"/>
      <c r="L25" s="26"/>
      <c r="M25" s="26"/>
      <c r="N25" s="26"/>
      <c r="O25" s="26"/>
      <c r="P25" s="26"/>
      <c r="Q25" s="26"/>
    </row>
    <row r="26" spans="1:19" x14ac:dyDescent="0.25">
      <c r="A26" s="43"/>
      <c r="B26" s="60" t="s">
        <v>69</v>
      </c>
      <c r="C26" s="63">
        <f>'Operating Statement'!R25</f>
        <v>790440</v>
      </c>
      <c r="D26" s="62">
        <f>'Operating Statement'!U25</f>
        <v>755750</v>
      </c>
      <c r="E26" s="43"/>
      <c r="F26" s="57"/>
      <c r="G26" s="58"/>
      <c r="H26" s="58"/>
      <c r="I26" s="58"/>
      <c r="J26" s="58"/>
      <c r="K26" s="28"/>
      <c r="L26" s="26"/>
      <c r="M26" s="26"/>
      <c r="N26" s="26"/>
      <c r="O26" s="26"/>
      <c r="P26" s="26"/>
      <c r="Q26" s="26"/>
    </row>
    <row r="27" spans="1:19" x14ac:dyDescent="0.25">
      <c r="A27" s="43"/>
      <c r="B27" s="64" t="s">
        <v>70</v>
      </c>
      <c r="C27" s="65">
        <f>'Operating Statement'!R70</f>
        <v>257400</v>
      </c>
      <c r="D27" s="66">
        <f>'Operating Statement'!U70</f>
        <v>248922.5</v>
      </c>
      <c r="E27" s="43"/>
      <c r="F27" s="57"/>
      <c r="G27" s="58"/>
      <c r="H27" s="58"/>
      <c r="I27" s="58"/>
      <c r="J27" s="58"/>
      <c r="K27" s="28"/>
      <c r="L27" s="26"/>
      <c r="M27" s="26"/>
      <c r="N27" s="26"/>
      <c r="O27" s="26"/>
      <c r="P27" s="26"/>
      <c r="Q27" s="26"/>
    </row>
    <row r="28" spans="1:19" x14ac:dyDescent="0.25">
      <c r="A28" s="43"/>
      <c r="B28" s="67" t="s">
        <v>71</v>
      </c>
      <c r="C28" s="68">
        <f>'Operating Statement'!R72</f>
        <v>533040</v>
      </c>
      <c r="D28" s="69">
        <f>'Operating Statement'!U72</f>
        <v>506827.5</v>
      </c>
      <c r="E28" s="43"/>
      <c r="F28" s="57"/>
      <c r="G28" s="58"/>
      <c r="H28" s="58"/>
      <c r="I28" s="58"/>
      <c r="J28" s="58"/>
      <c r="K28" s="28"/>
      <c r="L28" s="26"/>
      <c r="M28" s="26"/>
      <c r="N28" s="26"/>
      <c r="O28" s="26"/>
      <c r="P28" s="26"/>
      <c r="Q28" s="26"/>
    </row>
    <row r="29" spans="1:19" x14ac:dyDescent="0.25">
      <c r="A29" s="43"/>
      <c r="B29" s="70" t="s">
        <v>72</v>
      </c>
      <c r="C29" s="71"/>
      <c r="D29" s="72">
        <f>'Operating Statement'!U76</f>
        <v>498577.5</v>
      </c>
      <c r="E29" s="43"/>
      <c r="F29" s="57"/>
      <c r="G29" s="58"/>
      <c r="H29" s="58"/>
      <c r="I29" s="58"/>
      <c r="J29" s="58"/>
      <c r="K29" s="28"/>
      <c r="L29" s="26"/>
      <c r="M29" s="26"/>
      <c r="N29" s="26"/>
      <c r="O29" s="26"/>
      <c r="P29" s="26"/>
      <c r="Q29" s="26"/>
    </row>
    <row r="30" spans="1:19" x14ac:dyDescent="0.25">
      <c r="A30" s="43"/>
      <c r="B30" s="42"/>
      <c r="C30" s="42"/>
      <c r="D30" s="42"/>
      <c r="E30" s="42"/>
      <c r="F30" s="42"/>
      <c r="G30" s="29"/>
      <c r="H30" s="34"/>
      <c r="I30" s="73"/>
      <c r="J30" s="74"/>
      <c r="K30" s="73"/>
      <c r="L30" s="73"/>
      <c r="M30" s="26"/>
      <c r="N30" s="26"/>
      <c r="O30" s="26"/>
      <c r="P30" s="26"/>
      <c r="Q30" s="26"/>
      <c r="R30" s="26"/>
      <c r="S30" s="26"/>
    </row>
    <row r="31" spans="1:19" x14ac:dyDescent="0.25">
      <c r="A31" s="43"/>
      <c r="B31" s="331" t="s">
        <v>73</v>
      </c>
      <c r="C31" s="332"/>
      <c r="D31" s="333"/>
      <c r="E31" s="31"/>
      <c r="F31" s="29"/>
      <c r="G31" s="29"/>
      <c r="H31" s="34"/>
      <c r="I31" s="26"/>
      <c r="J31" s="28"/>
      <c r="K31" s="26"/>
      <c r="L31" s="26"/>
      <c r="M31" s="26"/>
      <c r="N31" s="26"/>
      <c r="O31" s="26"/>
      <c r="P31" s="26"/>
      <c r="Q31" s="26"/>
      <c r="R31" s="26"/>
      <c r="S31" s="26"/>
    </row>
    <row r="32" spans="1:19" x14ac:dyDescent="0.25">
      <c r="A32" s="43"/>
      <c r="B32" s="44"/>
      <c r="C32" s="45"/>
      <c r="D32" s="46" t="s">
        <v>74</v>
      </c>
      <c r="E32" s="31"/>
      <c r="F32" s="29"/>
      <c r="G32" s="32"/>
      <c r="H32" s="34"/>
      <c r="I32" s="28"/>
      <c r="J32" s="28"/>
      <c r="K32" s="26"/>
      <c r="L32" s="26"/>
      <c r="M32" s="26"/>
      <c r="N32" s="26"/>
      <c r="O32" s="26"/>
      <c r="P32" s="26"/>
      <c r="Q32" s="26"/>
      <c r="R32" s="26"/>
      <c r="S32" s="26"/>
    </row>
    <row r="33" spans="1:19" x14ac:dyDescent="0.25">
      <c r="A33" s="43"/>
      <c r="B33" s="75" t="s">
        <v>259</v>
      </c>
      <c r="C33" s="76">
        <f>D33/C35</f>
        <v>0</v>
      </c>
      <c r="D33" s="77">
        <f>'Sources &amp; Uses'!F8</f>
        <v>0</v>
      </c>
      <c r="E33" s="31"/>
      <c r="F33" s="29"/>
      <c r="G33" s="29"/>
      <c r="H33" s="34"/>
      <c r="I33" s="26"/>
      <c r="J33" s="28"/>
      <c r="K33" s="26"/>
      <c r="L33" s="26"/>
      <c r="M33" s="26"/>
      <c r="N33" s="26"/>
      <c r="O33" s="26"/>
      <c r="P33" s="26"/>
      <c r="Q33" s="26"/>
      <c r="R33" s="26"/>
      <c r="S33" s="26"/>
    </row>
    <row r="34" spans="1:19" x14ac:dyDescent="0.25">
      <c r="A34" s="43"/>
      <c r="B34" s="78" t="s">
        <v>75</v>
      </c>
      <c r="C34" s="79">
        <f>D34/D35</f>
        <v>1</v>
      </c>
      <c r="D34" s="80">
        <f>'Sources &amp; Uses'!F9</f>
        <v>6950000</v>
      </c>
      <c r="E34" s="31"/>
      <c r="F34" s="29"/>
      <c r="G34" s="29"/>
      <c r="H34" s="34"/>
      <c r="I34" s="26"/>
      <c r="J34" s="28"/>
      <c r="K34" s="26"/>
      <c r="L34" s="26"/>
      <c r="M34" s="26"/>
      <c r="N34" s="26"/>
      <c r="O34" s="26"/>
      <c r="P34" s="26"/>
      <c r="Q34" s="26"/>
      <c r="R34" s="26"/>
      <c r="S34" s="26"/>
    </row>
    <row r="35" spans="1:19" x14ac:dyDescent="0.25">
      <c r="A35" s="43"/>
      <c r="B35" s="81" t="s">
        <v>76</v>
      </c>
      <c r="C35" s="82">
        <v>1</v>
      </c>
      <c r="D35" s="83">
        <f>SUM(D33:D34)</f>
        <v>6950000</v>
      </c>
      <c r="E35" s="31"/>
      <c r="F35" s="29"/>
      <c r="G35" s="29"/>
      <c r="H35" s="29"/>
      <c r="I35" s="26"/>
      <c r="J35" s="28"/>
      <c r="K35" s="26"/>
      <c r="L35" s="26"/>
      <c r="M35" s="26"/>
      <c r="N35" s="26"/>
      <c r="O35" s="26"/>
      <c r="P35" s="26"/>
      <c r="Q35" s="26"/>
      <c r="R35" s="26"/>
      <c r="S35" s="26"/>
    </row>
    <row r="36" spans="1:19" x14ac:dyDescent="0.25">
      <c r="A36" s="43"/>
      <c r="B36" s="42"/>
      <c r="C36" s="42"/>
      <c r="D36" s="42"/>
      <c r="E36" s="84"/>
      <c r="F36" s="84"/>
      <c r="G36" s="29"/>
      <c r="H36" s="29"/>
      <c r="I36" s="26"/>
      <c r="J36" s="28"/>
      <c r="K36" s="26"/>
      <c r="L36" s="26"/>
      <c r="M36" s="26"/>
      <c r="N36" s="26"/>
      <c r="O36" s="26"/>
      <c r="P36" s="26"/>
      <c r="Q36" s="26"/>
      <c r="R36" s="26"/>
      <c r="S36" s="26"/>
    </row>
    <row r="37" spans="1:19" x14ac:dyDescent="0.25">
      <c r="A37" s="43"/>
      <c r="B37" s="331" t="s">
        <v>77</v>
      </c>
      <c r="C37" s="332"/>
      <c r="D37" s="333"/>
      <c r="E37" s="31"/>
      <c r="F37" s="29"/>
      <c r="G37" s="29"/>
      <c r="H37" s="29"/>
      <c r="I37" s="26"/>
      <c r="J37" s="28"/>
      <c r="K37" s="26"/>
      <c r="L37" s="26"/>
      <c r="M37" s="26"/>
      <c r="N37" s="26"/>
      <c r="O37" s="26"/>
      <c r="P37" s="26"/>
      <c r="Q37" s="26"/>
      <c r="R37" s="26"/>
      <c r="S37" s="26"/>
    </row>
    <row r="38" spans="1:19" x14ac:dyDescent="0.25">
      <c r="A38" s="43"/>
      <c r="B38" s="85"/>
      <c r="C38" s="86"/>
      <c r="D38" s="46" t="s">
        <v>74</v>
      </c>
      <c r="E38" s="31"/>
      <c r="F38" s="29"/>
      <c r="G38" s="29"/>
      <c r="H38" s="29"/>
      <c r="I38" s="26"/>
      <c r="J38" s="28"/>
      <c r="K38" s="26"/>
      <c r="L38" s="26"/>
      <c r="M38" s="26"/>
      <c r="N38" s="26"/>
      <c r="O38" s="26"/>
      <c r="P38" s="26"/>
      <c r="Q38" s="26"/>
      <c r="R38" s="26"/>
      <c r="S38" s="26"/>
    </row>
    <row r="39" spans="1:19" x14ac:dyDescent="0.25">
      <c r="A39" s="43"/>
      <c r="B39" s="87" t="s">
        <v>78</v>
      </c>
      <c r="C39" s="88"/>
      <c r="D39" s="89">
        <f>'Sources &amp; Uses'!F13</f>
        <v>5000000</v>
      </c>
      <c r="E39" s="31"/>
      <c r="F39" s="29"/>
      <c r="G39" s="29"/>
      <c r="H39" s="29"/>
      <c r="I39" s="26"/>
      <c r="J39" s="28"/>
      <c r="K39" s="26"/>
      <c r="L39" s="26"/>
      <c r="M39" s="26"/>
      <c r="N39" s="26"/>
      <c r="O39" s="26"/>
      <c r="P39" s="26"/>
      <c r="Q39" s="26"/>
      <c r="R39" s="26"/>
      <c r="S39" s="26"/>
    </row>
    <row r="40" spans="1:19" x14ac:dyDescent="0.25">
      <c r="A40" s="43"/>
      <c r="B40" s="90" t="s">
        <v>79</v>
      </c>
      <c r="C40" s="91"/>
      <c r="D40" s="77">
        <f>'Sources &amp; Uses'!F14</f>
        <v>69500</v>
      </c>
      <c r="E40" s="31"/>
      <c r="F40" s="29"/>
      <c r="G40" s="29"/>
      <c r="H40" s="29"/>
      <c r="I40" s="26"/>
      <c r="J40" s="28"/>
      <c r="K40" s="26"/>
      <c r="L40" s="26"/>
      <c r="M40" s="26"/>
      <c r="N40" s="26"/>
      <c r="O40" s="26"/>
      <c r="P40" s="26"/>
      <c r="Q40" s="26"/>
      <c r="R40" s="26"/>
      <c r="S40" s="26"/>
    </row>
    <row r="41" spans="1:19" x14ac:dyDescent="0.25">
      <c r="A41" s="43"/>
      <c r="B41" s="90" t="s">
        <v>80</v>
      </c>
      <c r="C41" s="91"/>
      <c r="D41" s="77">
        <f>'Sources &amp; Uses'!F15</f>
        <v>15000</v>
      </c>
      <c r="E41" s="31"/>
      <c r="F41" s="29"/>
      <c r="G41" s="29"/>
      <c r="H41" s="29"/>
      <c r="I41" s="26"/>
      <c r="J41" s="28"/>
      <c r="K41" s="26"/>
      <c r="L41" s="26"/>
      <c r="M41" s="26"/>
      <c r="N41" s="26"/>
      <c r="O41" s="26"/>
      <c r="P41" s="26"/>
      <c r="Q41" s="26"/>
      <c r="R41" s="26"/>
      <c r="S41" s="26"/>
    </row>
    <row r="42" spans="1:19" x14ac:dyDescent="0.25">
      <c r="A42" s="43"/>
      <c r="B42" s="90" t="s">
        <v>81</v>
      </c>
      <c r="C42" s="91"/>
      <c r="D42" s="77">
        <f>'Sources &amp; Uses'!F16</f>
        <v>25000</v>
      </c>
      <c r="E42" s="31"/>
      <c r="F42" s="29"/>
      <c r="G42" s="29"/>
      <c r="H42" s="29"/>
      <c r="I42" s="26"/>
      <c r="J42" s="28"/>
      <c r="K42" s="26"/>
      <c r="L42" s="26"/>
      <c r="M42" s="26"/>
      <c r="N42" s="26"/>
      <c r="O42" s="26"/>
      <c r="P42" s="26"/>
      <c r="Q42" s="26"/>
      <c r="R42" s="26"/>
      <c r="S42" s="26"/>
    </row>
    <row r="43" spans="1:19" x14ac:dyDescent="0.25">
      <c r="A43" s="43"/>
      <c r="B43" s="92" t="s">
        <v>82</v>
      </c>
      <c r="C43" s="93"/>
      <c r="D43" s="80">
        <f>'Sources &amp; Uses'!F17</f>
        <v>1840500</v>
      </c>
      <c r="E43" s="31"/>
      <c r="F43" s="29"/>
      <c r="G43" s="29"/>
      <c r="H43" s="29"/>
      <c r="I43" s="26"/>
      <c r="J43" s="28"/>
      <c r="K43" s="26"/>
      <c r="L43" s="26"/>
      <c r="M43" s="26"/>
      <c r="N43" s="26"/>
      <c r="O43" s="26"/>
      <c r="P43" s="26"/>
      <c r="Q43" s="26"/>
      <c r="R43" s="26"/>
      <c r="S43" s="26"/>
    </row>
    <row r="44" spans="1:19" x14ac:dyDescent="0.25">
      <c r="A44" s="43"/>
      <c r="B44" s="94" t="s">
        <v>76</v>
      </c>
      <c r="C44" s="95"/>
      <c r="D44" s="83">
        <f>SUM(D39:D43)</f>
        <v>6950000</v>
      </c>
      <c r="E44" s="31"/>
      <c r="F44" s="29"/>
      <c r="G44" s="30"/>
      <c r="H44" s="29"/>
      <c r="I44" s="26"/>
      <c r="J44" s="26"/>
      <c r="K44" s="26"/>
      <c r="L44" s="26"/>
      <c r="M44" s="26"/>
      <c r="N44" s="26"/>
      <c r="O44" s="26"/>
      <c r="P44" s="26"/>
      <c r="Q44" s="26"/>
      <c r="R44" s="26"/>
      <c r="S44" s="26"/>
    </row>
    <row r="45" spans="1:19" x14ac:dyDescent="0.25">
      <c r="A45" s="29"/>
      <c r="B45" s="96"/>
      <c r="C45" s="96"/>
      <c r="D45" s="96"/>
      <c r="E45" s="97"/>
      <c r="F45" s="98"/>
      <c r="G45" s="57"/>
      <c r="H45" s="31"/>
      <c r="I45" s="26"/>
      <c r="J45" s="26"/>
      <c r="K45" s="26"/>
      <c r="L45" s="26"/>
      <c r="M45" s="26"/>
      <c r="N45" s="26"/>
      <c r="O45" s="26"/>
      <c r="P45" s="26"/>
      <c r="Q45" s="26"/>
      <c r="R45" s="26"/>
      <c r="S45" s="26"/>
    </row>
    <row r="46" spans="1:19" x14ac:dyDescent="0.25">
      <c r="A46" s="32"/>
      <c r="B46" s="331" t="s">
        <v>83</v>
      </c>
      <c r="C46" s="332"/>
      <c r="D46" s="333"/>
      <c r="E46" s="99"/>
      <c r="F46" s="31"/>
      <c r="G46" s="26"/>
      <c r="H46" s="26"/>
      <c r="I46" s="26"/>
      <c r="J46" s="26"/>
      <c r="K46" s="26"/>
      <c r="L46" s="26"/>
      <c r="M46" s="26"/>
      <c r="N46" s="26"/>
      <c r="O46" s="26"/>
      <c r="P46" s="26"/>
      <c r="Q46" s="26"/>
    </row>
    <row r="47" spans="1:19" x14ac:dyDescent="0.25">
      <c r="A47" s="32"/>
      <c r="B47" s="100" t="s">
        <v>84</v>
      </c>
      <c r="C47" s="101"/>
      <c r="D47" s="102"/>
      <c r="E47" s="103"/>
      <c r="F47" s="31"/>
      <c r="G47" s="26"/>
      <c r="H47" s="26"/>
      <c r="I47" s="26"/>
      <c r="J47" s="26"/>
      <c r="K47" s="26"/>
      <c r="L47" s="26"/>
      <c r="M47" s="26"/>
      <c r="N47" s="26"/>
      <c r="O47" s="26"/>
      <c r="P47" s="26"/>
      <c r="Q47" s="26"/>
    </row>
    <row r="48" spans="1:19" x14ac:dyDescent="0.25">
      <c r="A48" s="32"/>
      <c r="B48" s="104" t="s">
        <v>85</v>
      </c>
      <c r="C48" s="105"/>
      <c r="D48" s="106">
        <f>'Loan Sizing'!D17</f>
        <v>0.75</v>
      </c>
      <c r="E48" s="103"/>
      <c r="F48" s="31"/>
      <c r="G48" s="26"/>
      <c r="H48" s="26"/>
      <c r="I48" s="26"/>
      <c r="J48" s="26"/>
      <c r="K48" s="26"/>
      <c r="L48" s="26"/>
      <c r="M48" s="26"/>
      <c r="N48" s="26"/>
      <c r="O48" s="26"/>
      <c r="P48" s="26"/>
      <c r="Q48" s="26"/>
    </row>
    <row r="49" spans="1:19" x14ac:dyDescent="0.25">
      <c r="A49" s="32"/>
      <c r="B49" s="75" t="s">
        <v>260</v>
      </c>
      <c r="C49" s="107"/>
      <c r="D49" s="108">
        <f>'Loan Sizing'!D24</f>
        <v>1.2</v>
      </c>
      <c r="E49" s="103"/>
      <c r="F49" s="31"/>
      <c r="G49" s="26"/>
      <c r="H49" s="26"/>
      <c r="I49" s="26"/>
      <c r="J49" s="26"/>
      <c r="K49" s="26"/>
      <c r="L49" s="26"/>
      <c r="M49" s="26"/>
      <c r="N49" s="26"/>
      <c r="O49" s="26"/>
      <c r="P49" s="26"/>
      <c r="Q49" s="26"/>
    </row>
    <row r="50" spans="1:19" x14ac:dyDescent="0.25">
      <c r="A50" s="32"/>
      <c r="B50" s="109" t="s">
        <v>86</v>
      </c>
      <c r="C50" s="43"/>
      <c r="D50" s="110">
        <f>'Loan Sizing'!D35</f>
        <v>7.1737769784172664E-2</v>
      </c>
      <c r="E50" s="103"/>
      <c r="F50" s="31"/>
      <c r="G50" s="26"/>
      <c r="H50" s="26"/>
      <c r="I50" s="26"/>
      <c r="J50" s="26"/>
      <c r="K50" s="26"/>
      <c r="L50" s="26"/>
      <c r="M50" s="26"/>
      <c r="N50" s="26"/>
      <c r="O50" s="26"/>
      <c r="P50" s="26"/>
      <c r="Q50" s="26"/>
    </row>
    <row r="51" spans="1:19" x14ac:dyDescent="0.25">
      <c r="A51" s="32"/>
      <c r="B51" s="75" t="s">
        <v>87</v>
      </c>
      <c r="C51" s="107"/>
      <c r="D51" s="111">
        <f>'Loan Sizing'!D36</f>
        <v>292541.12554112554</v>
      </c>
      <c r="E51" s="103"/>
      <c r="F51" s="31"/>
      <c r="G51" s="26"/>
      <c r="H51" s="26"/>
      <c r="I51" s="26"/>
      <c r="J51" s="26"/>
      <c r="K51" s="26"/>
      <c r="L51" s="26"/>
      <c r="M51" s="26"/>
      <c r="N51" s="26"/>
      <c r="O51" s="26"/>
      <c r="P51" s="26"/>
      <c r="Q51" s="26"/>
    </row>
    <row r="52" spans="1:19" x14ac:dyDescent="0.25">
      <c r="A52" s="32"/>
      <c r="B52" s="75" t="s">
        <v>88</v>
      </c>
      <c r="C52" s="107"/>
      <c r="D52" s="111">
        <f>'Loan Sizing'!D37</f>
        <v>210606.06060606061</v>
      </c>
      <c r="E52" s="103"/>
      <c r="F52" s="31"/>
      <c r="G52" s="26"/>
      <c r="H52" s="26"/>
      <c r="I52" s="26"/>
      <c r="J52" s="26"/>
      <c r="K52" s="26"/>
      <c r="L52" s="26"/>
      <c r="M52" s="26"/>
      <c r="N52" s="26"/>
      <c r="O52" s="26"/>
      <c r="P52" s="26"/>
      <c r="Q52" s="26"/>
    </row>
    <row r="53" spans="1:19" x14ac:dyDescent="0.25">
      <c r="A53" s="32"/>
      <c r="B53" s="112" t="s">
        <v>89</v>
      </c>
      <c r="C53" s="113"/>
      <c r="D53" s="114">
        <f>'Loan Sizing'!D27</f>
        <v>6950000</v>
      </c>
      <c r="E53" s="103"/>
      <c r="F53" s="31"/>
      <c r="G53" s="26"/>
      <c r="H53" s="26"/>
      <c r="I53" s="26"/>
      <c r="J53" s="26"/>
      <c r="K53" s="26"/>
      <c r="L53" s="26"/>
      <c r="M53" s="26"/>
      <c r="N53" s="26"/>
      <c r="O53" s="26"/>
      <c r="P53" s="26"/>
      <c r="Q53" s="26"/>
    </row>
    <row r="54" spans="1:19" x14ac:dyDescent="0.25">
      <c r="A54" s="29"/>
      <c r="B54" s="34"/>
      <c r="C54" s="34"/>
      <c r="D54" s="34"/>
      <c r="E54" s="29"/>
      <c r="F54" s="26"/>
      <c r="G54" s="26"/>
      <c r="H54" s="26"/>
      <c r="I54" s="26"/>
      <c r="J54" s="26"/>
      <c r="K54" s="26"/>
      <c r="L54" s="26"/>
      <c r="M54" s="26"/>
      <c r="N54" s="26"/>
      <c r="O54" s="26"/>
      <c r="P54" s="26"/>
    </row>
    <row r="55" spans="1:19" x14ac:dyDescent="0.25">
      <c r="A55" s="26"/>
      <c r="B55" s="26"/>
      <c r="C55" s="26"/>
      <c r="D55" s="26"/>
      <c r="E55" s="26"/>
      <c r="F55" s="26"/>
      <c r="G55" s="26"/>
      <c r="H55" s="26"/>
      <c r="I55" s="26"/>
      <c r="J55" s="26"/>
      <c r="K55" s="26"/>
      <c r="L55" s="26"/>
      <c r="M55" s="26"/>
      <c r="N55" s="26"/>
      <c r="O55" s="26"/>
      <c r="P55" s="26"/>
      <c r="Q55" s="26"/>
      <c r="R55" s="26"/>
      <c r="S55" s="26"/>
    </row>
    <row r="56" spans="1:19" x14ac:dyDescent="0.25">
      <c r="A56" s="26"/>
      <c r="B56" s="26"/>
      <c r="C56" s="26"/>
      <c r="D56" s="26"/>
      <c r="E56" s="26"/>
      <c r="F56" s="26"/>
      <c r="G56" s="26"/>
      <c r="H56" s="26"/>
      <c r="I56" s="26"/>
      <c r="J56" s="26"/>
      <c r="K56" s="26"/>
      <c r="L56" s="26"/>
      <c r="M56" s="26"/>
      <c r="N56" s="26"/>
      <c r="O56" s="26"/>
      <c r="P56" s="26"/>
      <c r="Q56" s="26"/>
      <c r="R56" s="26"/>
      <c r="S56" s="26"/>
    </row>
    <row r="57" spans="1:19" x14ac:dyDescent="0.25">
      <c r="A57" s="26"/>
      <c r="B57" s="26"/>
      <c r="C57" s="26"/>
      <c r="D57" s="26"/>
      <c r="E57" s="26"/>
      <c r="F57" s="26"/>
      <c r="G57" s="26"/>
      <c r="H57" s="26"/>
      <c r="I57" s="26"/>
      <c r="J57" s="26"/>
      <c r="K57" s="26"/>
      <c r="L57" s="26"/>
      <c r="M57" s="26"/>
      <c r="N57" s="26"/>
      <c r="O57" s="26"/>
      <c r="P57" s="26"/>
      <c r="Q57" s="26"/>
      <c r="R57" s="26"/>
      <c r="S57" s="26"/>
    </row>
    <row r="58" spans="1:19" x14ac:dyDescent="0.25">
      <c r="A58" s="26"/>
      <c r="B58" s="26"/>
      <c r="C58" s="26"/>
      <c r="D58" s="26"/>
      <c r="E58" s="26"/>
      <c r="F58" s="26"/>
      <c r="G58" s="26"/>
      <c r="H58" s="26"/>
      <c r="I58" s="26"/>
      <c r="J58" s="26"/>
      <c r="K58" s="26"/>
      <c r="L58" s="26"/>
      <c r="M58" s="26"/>
      <c r="N58" s="26"/>
      <c r="O58" s="26"/>
      <c r="P58" s="26"/>
      <c r="Q58" s="26"/>
      <c r="R58" s="26"/>
      <c r="S58" s="26"/>
    </row>
    <row r="59" spans="1:19" x14ac:dyDescent="0.25">
      <c r="A59" s="26"/>
      <c r="B59" s="26"/>
      <c r="C59" s="26"/>
      <c r="D59" s="26"/>
      <c r="E59" s="26"/>
      <c r="F59" s="26"/>
      <c r="G59" s="26"/>
      <c r="H59" s="26"/>
      <c r="I59" s="26"/>
      <c r="J59" s="26"/>
      <c r="K59" s="26"/>
      <c r="L59" s="26"/>
      <c r="M59" s="26"/>
      <c r="N59" s="26"/>
      <c r="O59" s="26"/>
      <c r="P59" s="26"/>
      <c r="Q59" s="26"/>
      <c r="R59" s="26"/>
      <c r="S59" s="26"/>
    </row>
    <row r="60" spans="1:19" x14ac:dyDescent="0.25">
      <c r="A60" s="26"/>
      <c r="B60" s="26"/>
      <c r="C60" s="26"/>
      <c r="D60" s="26"/>
      <c r="E60" s="26"/>
      <c r="F60" s="26"/>
      <c r="G60" s="26"/>
      <c r="H60" s="26"/>
      <c r="I60" s="26"/>
      <c r="J60" s="26"/>
      <c r="K60" s="26"/>
      <c r="L60" s="26"/>
      <c r="M60" s="26"/>
      <c r="N60" s="26"/>
      <c r="O60" s="26"/>
      <c r="P60" s="26"/>
      <c r="Q60" s="26"/>
      <c r="R60" s="26"/>
      <c r="S60" s="26"/>
    </row>
    <row r="61" spans="1:19" x14ac:dyDescent="0.25">
      <c r="A61" s="26"/>
      <c r="B61" s="26"/>
      <c r="C61" s="26"/>
      <c r="D61" s="26"/>
      <c r="E61" s="26"/>
      <c r="F61" s="26"/>
      <c r="G61" s="26"/>
      <c r="H61" s="26"/>
      <c r="I61" s="26"/>
      <c r="J61" s="26"/>
      <c r="K61" s="26"/>
      <c r="L61" s="26"/>
      <c r="M61" s="26"/>
      <c r="N61" s="26"/>
      <c r="O61" s="26"/>
      <c r="P61" s="26"/>
      <c r="Q61" s="26"/>
      <c r="R61" s="26"/>
      <c r="S61" s="26"/>
    </row>
    <row r="62" spans="1:19" x14ac:dyDescent="0.25">
      <c r="A62" s="26"/>
      <c r="B62" s="26"/>
      <c r="C62" s="26"/>
      <c r="D62" s="26"/>
      <c r="E62" s="26"/>
      <c r="F62" s="26"/>
      <c r="G62" s="26"/>
      <c r="H62" s="26"/>
      <c r="I62" s="26"/>
      <c r="J62" s="26"/>
      <c r="K62" s="26"/>
      <c r="L62" s="26"/>
      <c r="M62" s="26"/>
      <c r="N62" s="26"/>
      <c r="O62" s="26"/>
      <c r="P62" s="26"/>
      <c r="Q62" s="26"/>
      <c r="R62" s="26"/>
      <c r="S62" s="26"/>
    </row>
    <row r="63" spans="1:19" x14ac:dyDescent="0.25">
      <c r="A63" s="26"/>
      <c r="B63" s="26"/>
      <c r="C63" s="26"/>
      <c r="D63" s="26"/>
      <c r="E63" s="26"/>
      <c r="F63" s="26"/>
      <c r="G63" s="26"/>
      <c r="H63" s="26"/>
      <c r="I63" s="26"/>
      <c r="J63" s="26"/>
      <c r="K63" s="26"/>
      <c r="L63" s="26"/>
      <c r="M63" s="26"/>
      <c r="N63" s="26"/>
      <c r="O63" s="26"/>
      <c r="P63" s="26"/>
      <c r="Q63" s="26"/>
      <c r="R63" s="26"/>
      <c r="S63" s="26"/>
    </row>
    <row r="64" spans="1:19" x14ac:dyDescent="0.25">
      <c r="A64" s="26"/>
      <c r="B64" s="26"/>
      <c r="C64" s="26"/>
      <c r="D64" s="26"/>
      <c r="E64" s="26"/>
      <c r="F64" s="26"/>
      <c r="G64" s="26"/>
      <c r="H64" s="26"/>
      <c r="I64" s="26"/>
      <c r="J64" s="26"/>
      <c r="K64" s="26"/>
      <c r="L64" s="26"/>
      <c r="M64" s="26"/>
      <c r="N64" s="26"/>
      <c r="O64" s="26"/>
      <c r="P64" s="26"/>
      <c r="Q64" s="26"/>
      <c r="R64" s="26"/>
      <c r="S64" s="26"/>
    </row>
    <row r="65" spans="1:19" x14ac:dyDescent="0.25">
      <c r="A65" s="26"/>
      <c r="B65" s="26"/>
      <c r="C65" s="26"/>
      <c r="D65" s="26"/>
      <c r="E65" s="26"/>
      <c r="F65" s="26"/>
      <c r="G65" s="26"/>
      <c r="H65" s="26"/>
      <c r="I65" s="26"/>
      <c r="J65" s="26"/>
      <c r="K65" s="26"/>
      <c r="L65" s="26"/>
      <c r="M65" s="26"/>
      <c r="N65" s="26"/>
      <c r="O65" s="26"/>
      <c r="P65" s="26"/>
      <c r="Q65" s="26"/>
      <c r="R65" s="26"/>
      <c r="S65" s="26"/>
    </row>
    <row r="66" spans="1:19" x14ac:dyDescent="0.25">
      <c r="A66" s="26"/>
      <c r="B66" s="26"/>
      <c r="C66" s="26"/>
      <c r="D66" s="26"/>
      <c r="E66" s="26"/>
      <c r="F66" s="26"/>
      <c r="G66" s="26"/>
      <c r="H66" s="26"/>
      <c r="I66" s="26"/>
      <c r="J66" s="26"/>
      <c r="K66" s="26"/>
      <c r="L66" s="26"/>
      <c r="M66" s="26"/>
      <c r="N66" s="26"/>
      <c r="O66" s="26"/>
      <c r="P66" s="26"/>
      <c r="Q66" s="26"/>
      <c r="R66" s="26"/>
      <c r="S66" s="26"/>
    </row>
    <row r="67" spans="1:19" x14ac:dyDescent="0.25">
      <c r="A67" s="26"/>
      <c r="B67" s="26"/>
      <c r="C67" s="26"/>
      <c r="D67" s="26"/>
      <c r="E67" s="26"/>
      <c r="F67" s="26"/>
      <c r="G67" s="26"/>
      <c r="H67" s="26"/>
      <c r="I67" s="26"/>
      <c r="J67" s="26"/>
      <c r="K67" s="26"/>
      <c r="L67" s="26"/>
      <c r="M67" s="26"/>
      <c r="N67" s="26"/>
      <c r="O67" s="26"/>
      <c r="P67" s="26"/>
      <c r="Q67" s="26"/>
      <c r="R67" s="26"/>
      <c r="S67" s="26"/>
    </row>
    <row r="68" spans="1:19" x14ac:dyDescent="0.25">
      <c r="A68" s="26"/>
      <c r="B68" s="115"/>
      <c r="C68" s="115"/>
      <c r="D68" s="115"/>
      <c r="E68" s="115"/>
      <c r="F68" s="116"/>
      <c r="G68" s="26"/>
      <c r="H68" s="26"/>
      <c r="I68" s="26"/>
      <c r="J68" s="26"/>
      <c r="K68" s="26"/>
      <c r="L68" s="26"/>
      <c r="M68" s="26"/>
      <c r="N68" s="26"/>
      <c r="O68" s="26"/>
      <c r="P68" s="26"/>
      <c r="Q68" s="26"/>
      <c r="R68" s="26"/>
      <c r="S68" s="26"/>
    </row>
    <row r="69" spans="1:19" x14ac:dyDescent="0.25">
      <c r="A69" s="26"/>
      <c r="B69" s="26"/>
      <c r="C69" s="26"/>
      <c r="D69" s="26"/>
      <c r="E69" s="26"/>
      <c r="F69" s="26"/>
      <c r="G69" s="26"/>
      <c r="H69" s="26"/>
      <c r="I69" s="26"/>
      <c r="J69" s="26"/>
      <c r="K69" s="26"/>
      <c r="L69" s="26"/>
      <c r="M69" s="26"/>
      <c r="N69" s="26"/>
      <c r="O69" s="26"/>
      <c r="P69" s="26"/>
      <c r="Q69" s="26"/>
      <c r="R69" s="26"/>
      <c r="S69" s="26"/>
    </row>
    <row r="70" spans="1:19" x14ac:dyDescent="0.25">
      <c r="A70" s="26"/>
      <c r="B70" s="26"/>
      <c r="C70" s="26"/>
      <c r="D70" s="26"/>
      <c r="E70" s="26"/>
      <c r="F70" s="26"/>
      <c r="G70" s="26"/>
      <c r="H70" s="26"/>
      <c r="I70" s="26"/>
      <c r="J70" s="26"/>
      <c r="K70" s="26"/>
      <c r="L70" s="26"/>
      <c r="M70" s="26"/>
      <c r="N70" s="26"/>
      <c r="O70" s="26"/>
      <c r="P70" s="26"/>
      <c r="Q70" s="26"/>
      <c r="R70" s="26"/>
      <c r="S70" s="26"/>
    </row>
    <row r="71" spans="1:19" x14ac:dyDescent="0.25">
      <c r="A71" s="26"/>
      <c r="B71" s="26"/>
      <c r="C71" s="26"/>
      <c r="D71" s="26"/>
      <c r="E71" s="26"/>
      <c r="F71" s="26"/>
      <c r="G71" s="26"/>
      <c r="H71" s="26"/>
      <c r="I71" s="26"/>
      <c r="J71" s="26"/>
      <c r="K71" s="26"/>
      <c r="L71" s="26"/>
      <c r="M71" s="26"/>
      <c r="N71" s="26"/>
      <c r="O71" s="26"/>
      <c r="P71" s="26"/>
      <c r="Q71" s="26"/>
      <c r="R71" s="26"/>
      <c r="S71" s="26"/>
    </row>
    <row r="72" spans="1:19" x14ac:dyDescent="0.25">
      <c r="A72" s="26"/>
      <c r="B72" s="26"/>
      <c r="C72" s="26"/>
      <c r="D72" s="26"/>
      <c r="E72" s="26"/>
      <c r="F72" s="26"/>
      <c r="G72" s="26"/>
      <c r="H72" s="26"/>
      <c r="I72" s="26"/>
      <c r="J72" s="26"/>
      <c r="K72" s="26"/>
      <c r="L72" s="26"/>
      <c r="M72" s="26"/>
      <c r="N72" s="26"/>
      <c r="O72" s="26"/>
      <c r="P72" s="26"/>
      <c r="Q72" s="26"/>
      <c r="R72" s="26"/>
      <c r="S72" s="26"/>
    </row>
    <row r="73" spans="1:19" x14ac:dyDescent="0.25">
      <c r="A73" s="26"/>
      <c r="B73" s="26"/>
      <c r="C73" s="26"/>
      <c r="D73" s="26"/>
      <c r="E73" s="26"/>
      <c r="F73" s="26"/>
      <c r="G73" s="26"/>
      <c r="H73" s="26"/>
      <c r="I73" s="26"/>
      <c r="J73" s="26"/>
      <c r="K73" s="26"/>
      <c r="L73" s="26"/>
      <c r="M73" s="26"/>
      <c r="N73" s="26"/>
      <c r="O73" s="26"/>
      <c r="P73" s="26"/>
      <c r="Q73" s="26"/>
      <c r="R73" s="26"/>
      <c r="S73" s="26"/>
    </row>
    <row r="74" spans="1:19" x14ac:dyDescent="0.25">
      <c r="A74" s="26"/>
      <c r="B74" s="26"/>
      <c r="C74" s="26"/>
      <c r="D74" s="26"/>
      <c r="E74" s="26"/>
      <c r="F74" s="26"/>
      <c r="G74" s="26"/>
      <c r="H74" s="26"/>
      <c r="I74" s="26"/>
      <c r="J74" s="26"/>
      <c r="K74" s="26"/>
      <c r="L74" s="26"/>
      <c r="M74" s="26"/>
      <c r="N74" s="26"/>
      <c r="O74" s="26"/>
      <c r="P74" s="26"/>
      <c r="Q74" s="26"/>
      <c r="R74" s="26"/>
      <c r="S74" s="26"/>
    </row>
    <row r="75" spans="1:19" x14ac:dyDescent="0.25">
      <c r="A75" s="26"/>
      <c r="B75" s="26"/>
      <c r="C75" s="26"/>
      <c r="D75" s="26"/>
      <c r="E75" s="26"/>
      <c r="F75" s="26"/>
      <c r="G75" s="26"/>
      <c r="H75" s="26"/>
      <c r="I75" s="26"/>
      <c r="J75" s="26"/>
      <c r="K75" s="26"/>
      <c r="L75" s="26"/>
      <c r="M75" s="26"/>
      <c r="N75" s="26"/>
      <c r="O75" s="26"/>
      <c r="P75" s="26"/>
      <c r="Q75" s="26"/>
      <c r="R75" s="26"/>
      <c r="S75" s="26"/>
    </row>
    <row r="76" spans="1:19" x14ac:dyDescent="0.25">
      <c r="A76" s="26"/>
      <c r="B76" s="26"/>
      <c r="C76" s="26"/>
      <c r="D76" s="26"/>
      <c r="E76" s="26"/>
      <c r="F76" s="26"/>
      <c r="G76" s="26"/>
      <c r="H76" s="26"/>
      <c r="I76" s="26"/>
      <c r="J76" s="26"/>
      <c r="K76" s="26"/>
      <c r="L76" s="26"/>
      <c r="M76" s="26"/>
      <c r="N76" s="26"/>
      <c r="O76" s="26"/>
      <c r="P76" s="26"/>
      <c r="Q76" s="26"/>
      <c r="R76" s="26"/>
      <c r="S76" s="26"/>
    </row>
    <row r="77" spans="1:19" x14ac:dyDescent="0.25">
      <c r="A77" s="26"/>
      <c r="B77" s="26"/>
      <c r="C77" s="26"/>
      <c r="D77" s="26"/>
      <c r="E77" s="26"/>
      <c r="F77" s="26"/>
      <c r="G77" s="26"/>
      <c r="H77" s="26"/>
      <c r="I77" s="26"/>
      <c r="J77" s="26"/>
      <c r="K77" s="26"/>
      <c r="L77" s="26"/>
      <c r="M77" s="26"/>
      <c r="N77" s="26"/>
      <c r="O77" s="26"/>
      <c r="P77" s="26"/>
      <c r="Q77" s="26"/>
      <c r="R77" s="26"/>
      <c r="S77" s="26"/>
    </row>
    <row r="78" spans="1:19" x14ac:dyDescent="0.25">
      <c r="A78" s="26"/>
      <c r="B78" s="26"/>
      <c r="C78" s="26"/>
      <c r="D78" s="26"/>
      <c r="E78" s="26"/>
      <c r="F78" s="26"/>
      <c r="G78" s="26"/>
      <c r="H78" s="26"/>
      <c r="I78" s="26"/>
      <c r="J78" s="26"/>
      <c r="K78" s="26"/>
      <c r="L78" s="26"/>
      <c r="M78" s="26"/>
      <c r="N78" s="26"/>
      <c r="O78" s="26"/>
      <c r="P78" s="26"/>
      <c r="Q78" s="26"/>
      <c r="R78" s="26"/>
      <c r="S78" s="26"/>
    </row>
    <row r="79" spans="1:19" x14ac:dyDescent="0.25">
      <c r="A79" s="26"/>
      <c r="B79" s="26"/>
      <c r="C79" s="26"/>
      <c r="D79" s="26"/>
      <c r="E79" s="26"/>
      <c r="F79" s="26"/>
      <c r="G79" s="26"/>
      <c r="H79" s="26"/>
      <c r="I79" s="26"/>
      <c r="J79" s="26"/>
      <c r="K79" s="26"/>
      <c r="L79" s="26"/>
      <c r="M79" s="26"/>
      <c r="N79" s="26"/>
      <c r="O79" s="26"/>
      <c r="P79" s="26"/>
      <c r="Q79" s="26"/>
      <c r="R79" s="26"/>
      <c r="S79" s="26"/>
    </row>
    <row r="80" spans="1:19" x14ac:dyDescent="0.25">
      <c r="A80" s="26"/>
      <c r="B80" s="26"/>
      <c r="C80" s="26"/>
      <c r="D80" s="26"/>
      <c r="E80" s="26"/>
      <c r="F80" s="26"/>
      <c r="G80" s="26"/>
      <c r="H80" s="26"/>
      <c r="I80" s="26"/>
      <c r="J80" s="26"/>
      <c r="K80" s="26"/>
      <c r="L80" s="26"/>
      <c r="M80" s="26"/>
      <c r="N80" s="26"/>
      <c r="O80" s="26"/>
      <c r="P80" s="26"/>
      <c r="Q80" s="26"/>
      <c r="R80" s="26"/>
      <c r="S80" s="26"/>
    </row>
    <row r="81" spans="1:19" x14ac:dyDescent="0.25">
      <c r="A81" s="26"/>
      <c r="B81" s="26"/>
      <c r="C81" s="26"/>
      <c r="D81" s="26"/>
      <c r="E81" s="26"/>
      <c r="F81" s="26"/>
      <c r="G81" s="26"/>
      <c r="H81" s="26"/>
      <c r="I81" s="26"/>
      <c r="J81" s="26"/>
      <c r="K81" s="26"/>
      <c r="L81" s="26"/>
      <c r="M81" s="26"/>
      <c r="N81" s="26"/>
      <c r="O81" s="26"/>
      <c r="P81" s="26"/>
      <c r="Q81" s="26"/>
      <c r="R81" s="26"/>
      <c r="S81" s="26"/>
    </row>
    <row r="82" spans="1:19" x14ac:dyDescent="0.25">
      <c r="A82" s="26"/>
      <c r="B82" s="26"/>
      <c r="C82" s="26"/>
      <c r="D82" s="26"/>
      <c r="E82" s="26"/>
      <c r="F82" s="26"/>
      <c r="G82" s="26"/>
      <c r="H82" s="26"/>
      <c r="I82" s="26"/>
      <c r="J82" s="26"/>
      <c r="K82" s="26"/>
      <c r="L82" s="26"/>
      <c r="M82" s="26"/>
      <c r="N82" s="26"/>
      <c r="O82" s="26"/>
      <c r="P82" s="26"/>
      <c r="Q82" s="26"/>
      <c r="R82" s="26"/>
      <c r="S82" s="26"/>
    </row>
    <row r="83" spans="1:19" x14ac:dyDescent="0.25">
      <c r="A83" s="26"/>
      <c r="B83" s="26"/>
      <c r="C83" s="26"/>
      <c r="D83" s="26"/>
      <c r="E83" s="26"/>
      <c r="F83" s="26"/>
      <c r="G83" s="26"/>
      <c r="H83" s="26"/>
      <c r="I83" s="26"/>
      <c r="J83" s="26"/>
      <c r="K83" s="26"/>
      <c r="L83" s="26"/>
      <c r="M83" s="26"/>
      <c r="N83" s="26"/>
      <c r="O83" s="26"/>
      <c r="P83" s="26"/>
      <c r="Q83" s="26"/>
      <c r="R83" s="26"/>
      <c r="S83" s="26"/>
    </row>
    <row r="84" spans="1:19" x14ac:dyDescent="0.25">
      <c r="A84" s="26"/>
      <c r="B84" s="26"/>
      <c r="C84" s="26"/>
      <c r="D84" s="26"/>
      <c r="E84" s="26"/>
      <c r="F84" s="26"/>
      <c r="G84" s="26"/>
      <c r="H84" s="26"/>
      <c r="I84" s="26"/>
      <c r="J84" s="26"/>
      <c r="K84" s="26"/>
      <c r="L84" s="26"/>
      <c r="M84" s="26"/>
      <c r="N84" s="26"/>
      <c r="O84" s="26"/>
      <c r="P84" s="26"/>
      <c r="Q84" s="26"/>
      <c r="R84" s="26"/>
      <c r="S84" s="26"/>
    </row>
    <row r="85" spans="1:19" x14ac:dyDescent="0.25">
      <c r="A85" s="26"/>
      <c r="B85" s="26"/>
      <c r="C85" s="26"/>
      <c r="D85" s="26"/>
      <c r="E85" s="26"/>
      <c r="F85" s="26"/>
      <c r="G85" s="26"/>
      <c r="H85" s="26"/>
      <c r="I85" s="26"/>
      <c r="J85" s="26"/>
      <c r="K85" s="26"/>
      <c r="L85" s="26"/>
      <c r="M85" s="26"/>
      <c r="N85" s="26"/>
      <c r="O85" s="26"/>
      <c r="P85" s="26"/>
      <c r="Q85" s="26"/>
      <c r="R85" s="26"/>
      <c r="S85" s="26"/>
    </row>
    <row r="86" spans="1:19" x14ac:dyDescent="0.25">
      <c r="A86" s="26"/>
      <c r="B86" s="26"/>
      <c r="C86" s="26"/>
      <c r="D86" s="26"/>
      <c r="E86" s="26"/>
      <c r="F86" s="26"/>
      <c r="G86" s="26"/>
      <c r="H86" s="26"/>
      <c r="I86" s="26"/>
      <c r="J86" s="26"/>
      <c r="K86" s="26"/>
      <c r="L86" s="26"/>
      <c r="M86" s="26"/>
      <c r="N86" s="26"/>
      <c r="O86" s="26"/>
      <c r="P86" s="26"/>
      <c r="Q86" s="26"/>
      <c r="R86" s="26"/>
      <c r="S86" s="26"/>
    </row>
    <row r="87" spans="1:19" x14ac:dyDescent="0.25">
      <c r="A87" s="26"/>
      <c r="B87" s="26"/>
      <c r="C87" s="26"/>
      <c r="D87" s="26"/>
      <c r="E87" s="26"/>
      <c r="F87" s="26"/>
      <c r="G87" s="26"/>
      <c r="H87" s="26"/>
      <c r="I87" s="26"/>
      <c r="J87" s="26"/>
      <c r="K87" s="26"/>
      <c r="L87" s="26"/>
      <c r="M87" s="26"/>
      <c r="N87" s="26"/>
      <c r="O87" s="26"/>
      <c r="P87" s="26"/>
      <c r="Q87" s="26"/>
      <c r="R87" s="26"/>
      <c r="S87" s="26"/>
    </row>
    <row r="88" spans="1:19" x14ac:dyDescent="0.25">
      <c r="A88" s="26"/>
      <c r="B88" s="26"/>
      <c r="C88" s="26"/>
      <c r="D88" s="26"/>
      <c r="E88" s="26"/>
      <c r="F88" s="26"/>
      <c r="G88" s="26"/>
      <c r="H88" s="26"/>
      <c r="I88" s="26"/>
      <c r="J88" s="26"/>
      <c r="K88" s="26"/>
      <c r="L88" s="26"/>
      <c r="M88" s="26"/>
      <c r="N88" s="26"/>
      <c r="O88" s="26"/>
      <c r="P88" s="26"/>
      <c r="Q88" s="26"/>
      <c r="R88" s="26"/>
      <c r="S88" s="26"/>
    </row>
    <row r="89" spans="1:19" x14ac:dyDescent="0.25">
      <c r="A89" s="26"/>
      <c r="B89" s="26"/>
      <c r="C89" s="26"/>
      <c r="D89" s="26"/>
      <c r="E89" s="26"/>
      <c r="F89" s="26"/>
      <c r="G89" s="26"/>
      <c r="H89" s="26"/>
      <c r="I89" s="26"/>
      <c r="J89" s="26"/>
      <c r="K89" s="26"/>
      <c r="L89" s="26"/>
      <c r="M89" s="26"/>
      <c r="N89" s="26"/>
      <c r="O89" s="26"/>
      <c r="P89" s="26"/>
      <c r="Q89" s="26"/>
      <c r="R89" s="26"/>
      <c r="S89" s="26"/>
    </row>
    <row r="90" spans="1:19" x14ac:dyDescent="0.25">
      <c r="A90" s="26"/>
      <c r="B90" s="26"/>
      <c r="C90" s="26"/>
      <c r="D90" s="26"/>
      <c r="E90" s="26"/>
      <c r="F90" s="26"/>
      <c r="G90" s="26"/>
      <c r="H90" s="26"/>
      <c r="I90" s="26"/>
      <c r="J90" s="26"/>
      <c r="K90" s="26"/>
      <c r="L90" s="26"/>
      <c r="M90" s="26"/>
      <c r="N90" s="26"/>
      <c r="O90" s="26"/>
      <c r="P90" s="26"/>
      <c r="Q90" s="26"/>
      <c r="R90" s="26"/>
      <c r="S90" s="26"/>
    </row>
    <row r="91" spans="1:19" x14ac:dyDescent="0.25">
      <c r="A91" s="26"/>
      <c r="B91" s="26"/>
      <c r="C91" s="26"/>
      <c r="D91" s="26"/>
      <c r="E91" s="26"/>
      <c r="F91" s="26"/>
      <c r="G91" s="26"/>
      <c r="H91" s="26"/>
      <c r="I91" s="26"/>
      <c r="J91" s="26"/>
      <c r="K91" s="26"/>
      <c r="L91" s="26"/>
      <c r="M91" s="26"/>
      <c r="N91" s="26"/>
      <c r="O91" s="26"/>
      <c r="P91" s="26"/>
      <c r="Q91" s="26"/>
      <c r="R91" s="26"/>
      <c r="S91" s="26"/>
    </row>
    <row r="92" spans="1:19" x14ac:dyDescent="0.25">
      <c r="A92" s="26"/>
      <c r="B92" s="26"/>
      <c r="C92" s="26"/>
      <c r="D92" s="26"/>
      <c r="E92" s="26"/>
      <c r="F92" s="26"/>
      <c r="G92" s="26"/>
      <c r="H92" s="26"/>
      <c r="I92" s="26"/>
      <c r="J92" s="26"/>
      <c r="K92" s="26"/>
      <c r="L92" s="26"/>
      <c r="M92" s="26"/>
      <c r="N92" s="26"/>
      <c r="O92" s="26"/>
      <c r="P92" s="26"/>
      <c r="Q92" s="26"/>
      <c r="R92" s="26"/>
      <c r="S92" s="26"/>
    </row>
    <row r="93" spans="1:19" x14ac:dyDescent="0.25">
      <c r="A93" s="26"/>
      <c r="B93" s="26"/>
      <c r="C93" s="26"/>
      <c r="D93" s="26"/>
      <c r="E93" s="26"/>
      <c r="F93" s="26"/>
      <c r="G93" s="26"/>
      <c r="H93" s="26"/>
      <c r="I93" s="26"/>
      <c r="J93" s="26"/>
      <c r="K93" s="26"/>
      <c r="L93" s="26"/>
      <c r="M93" s="26"/>
      <c r="N93" s="26"/>
      <c r="O93" s="26"/>
      <c r="P93" s="26"/>
      <c r="Q93" s="26"/>
      <c r="R93" s="26"/>
      <c r="S93" s="26"/>
    </row>
    <row r="94" spans="1:19" x14ac:dyDescent="0.25">
      <c r="A94" s="26"/>
      <c r="B94" s="26"/>
      <c r="C94" s="26"/>
      <c r="D94" s="26"/>
      <c r="E94" s="26"/>
      <c r="F94" s="26"/>
      <c r="G94" s="26"/>
      <c r="H94" s="26"/>
      <c r="I94" s="26"/>
      <c r="J94" s="26"/>
      <c r="K94" s="26"/>
      <c r="L94" s="26"/>
      <c r="M94" s="26"/>
      <c r="N94" s="26"/>
      <c r="O94" s="26"/>
      <c r="P94" s="26"/>
      <c r="Q94" s="26"/>
      <c r="R94" s="26"/>
      <c r="S94" s="26"/>
    </row>
    <row r="95" spans="1:19" x14ac:dyDescent="0.25">
      <c r="A95" s="26"/>
      <c r="B95" s="26"/>
      <c r="C95" s="26"/>
      <c r="D95" s="26"/>
      <c r="E95" s="26"/>
      <c r="F95" s="26"/>
      <c r="G95" s="26"/>
      <c r="H95" s="26"/>
      <c r="I95" s="26"/>
      <c r="J95" s="26"/>
      <c r="K95" s="26"/>
      <c r="L95" s="26"/>
      <c r="M95" s="26"/>
      <c r="N95" s="26"/>
      <c r="O95" s="26"/>
      <c r="P95" s="26"/>
      <c r="Q95" s="26"/>
      <c r="R95" s="26"/>
      <c r="S95" s="26"/>
    </row>
    <row r="96" spans="1:19" x14ac:dyDescent="0.25">
      <c r="A96" s="26"/>
      <c r="B96" s="26"/>
      <c r="C96" s="26"/>
      <c r="D96" s="26"/>
      <c r="E96" s="26"/>
      <c r="F96" s="26"/>
      <c r="G96" s="26"/>
      <c r="H96" s="26"/>
      <c r="I96" s="26"/>
      <c r="J96" s="26"/>
      <c r="K96" s="26"/>
      <c r="L96" s="26"/>
      <c r="M96" s="26"/>
      <c r="N96" s="26"/>
      <c r="O96" s="26"/>
      <c r="P96" s="26"/>
      <c r="Q96" s="26"/>
      <c r="R96" s="26"/>
      <c r="S96" s="26"/>
    </row>
    <row r="97" spans="1:19" x14ac:dyDescent="0.25">
      <c r="A97" s="26"/>
      <c r="B97" s="26"/>
      <c r="C97" s="26"/>
      <c r="D97" s="26"/>
      <c r="E97" s="26"/>
      <c r="F97" s="26"/>
      <c r="G97" s="26"/>
      <c r="H97" s="26"/>
      <c r="I97" s="26"/>
      <c r="J97" s="26"/>
      <c r="K97" s="26"/>
      <c r="L97" s="26"/>
      <c r="M97" s="26"/>
      <c r="N97" s="26"/>
      <c r="O97" s="26"/>
      <c r="P97" s="26"/>
      <c r="Q97" s="26"/>
      <c r="R97" s="26"/>
      <c r="S97" s="26"/>
    </row>
    <row r="98" spans="1:19" x14ac:dyDescent="0.25">
      <c r="A98" s="26"/>
      <c r="B98" s="26"/>
      <c r="C98" s="26"/>
      <c r="D98" s="26"/>
      <c r="E98" s="26"/>
      <c r="F98" s="26"/>
      <c r="G98" s="26"/>
      <c r="H98" s="26"/>
      <c r="I98" s="26"/>
      <c r="J98" s="26"/>
      <c r="K98" s="26"/>
      <c r="L98" s="26"/>
      <c r="M98" s="26"/>
      <c r="N98" s="26"/>
      <c r="O98" s="26"/>
      <c r="P98" s="26"/>
      <c r="Q98" s="26"/>
      <c r="R98" s="26"/>
      <c r="S98" s="26"/>
    </row>
    <row r="99" spans="1:19" x14ac:dyDescent="0.25">
      <c r="A99" s="26"/>
      <c r="B99" s="26"/>
      <c r="C99" s="26"/>
      <c r="D99" s="26"/>
      <c r="E99" s="26"/>
      <c r="F99" s="26"/>
      <c r="G99" s="26"/>
      <c r="H99" s="26"/>
      <c r="I99" s="26"/>
      <c r="J99" s="26"/>
      <c r="K99" s="26"/>
      <c r="L99" s="26"/>
      <c r="M99" s="26"/>
      <c r="N99" s="26"/>
      <c r="O99" s="26"/>
      <c r="P99" s="26"/>
      <c r="Q99" s="26"/>
      <c r="R99" s="26"/>
      <c r="S99" s="26"/>
    </row>
    <row r="100" spans="1:19" x14ac:dyDescent="0.25">
      <c r="A100" s="26"/>
      <c r="B100" s="26"/>
      <c r="C100" s="26"/>
      <c r="D100" s="26"/>
      <c r="E100" s="26"/>
      <c r="F100" s="26"/>
      <c r="G100" s="26"/>
      <c r="H100" s="26"/>
      <c r="I100" s="26"/>
      <c r="J100" s="26"/>
      <c r="K100" s="26"/>
      <c r="L100" s="26"/>
      <c r="M100" s="26"/>
      <c r="N100" s="26"/>
      <c r="O100" s="26"/>
      <c r="P100" s="26"/>
      <c r="Q100" s="26"/>
      <c r="R100" s="26"/>
      <c r="S100" s="26"/>
    </row>
    <row r="101" spans="1:19" x14ac:dyDescent="0.25">
      <c r="A101" s="26"/>
      <c r="B101" s="26"/>
      <c r="C101" s="26"/>
      <c r="D101" s="26"/>
      <c r="E101" s="26"/>
      <c r="F101" s="26"/>
      <c r="G101" s="26"/>
      <c r="H101" s="26"/>
      <c r="I101" s="26"/>
      <c r="J101" s="26"/>
      <c r="K101" s="26"/>
      <c r="L101" s="26"/>
      <c r="M101" s="26"/>
      <c r="N101" s="26"/>
      <c r="O101" s="26"/>
      <c r="P101" s="26"/>
      <c r="Q101" s="26"/>
      <c r="R101" s="26"/>
      <c r="S101" s="26"/>
    </row>
    <row r="102" spans="1:19" x14ac:dyDescent="0.25">
      <c r="A102" s="26"/>
      <c r="B102" s="26"/>
      <c r="C102" s="26"/>
      <c r="D102" s="26"/>
      <c r="E102" s="26"/>
      <c r="F102" s="26"/>
      <c r="G102" s="26"/>
      <c r="H102" s="26"/>
      <c r="I102" s="26"/>
      <c r="J102" s="26"/>
      <c r="K102" s="26"/>
      <c r="L102" s="26"/>
      <c r="M102" s="26"/>
      <c r="N102" s="26"/>
      <c r="O102" s="26"/>
      <c r="P102" s="26"/>
      <c r="Q102" s="26"/>
      <c r="R102" s="26"/>
      <c r="S102" s="26"/>
    </row>
    <row r="103" spans="1:19" x14ac:dyDescent="0.25">
      <c r="A103" s="26"/>
      <c r="B103" s="26"/>
      <c r="C103" s="26"/>
      <c r="D103" s="26"/>
      <c r="E103" s="26"/>
      <c r="F103" s="26"/>
      <c r="G103" s="26"/>
      <c r="H103" s="26"/>
      <c r="I103" s="26"/>
      <c r="J103" s="26"/>
      <c r="K103" s="26"/>
      <c r="L103" s="26"/>
      <c r="M103" s="26"/>
      <c r="N103" s="26"/>
      <c r="O103" s="26"/>
      <c r="P103" s="26"/>
      <c r="Q103" s="26"/>
      <c r="R103" s="26"/>
      <c r="S103" s="26"/>
    </row>
    <row r="104" spans="1:19" x14ac:dyDescent="0.25">
      <c r="A104" s="26"/>
      <c r="B104" s="26"/>
      <c r="C104" s="26"/>
      <c r="D104" s="26"/>
      <c r="E104" s="26"/>
      <c r="F104" s="26"/>
      <c r="G104" s="26"/>
      <c r="H104" s="26"/>
      <c r="I104" s="26"/>
      <c r="J104" s="26"/>
      <c r="K104" s="26"/>
      <c r="L104" s="26"/>
      <c r="M104" s="26"/>
      <c r="N104" s="26"/>
      <c r="O104" s="26"/>
      <c r="P104" s="26"/>
      <c r="Q104" s="26"/>
      <c r="R104" s="26"/>
      <c r="S104" s="26"/>
    </row>
    <row r="105" spans="1:19" x14ac:dyDescent="0.25">
      <c r="A105" s="26"/>
      <c r="B105" s="26"/>
      <c r="C105" s="26"/>
      <c r="D105" s="26"/>
      <c r="E105" s="26"/>
      <c r="F105" s="26"/>
      <c r="G105" s="26"/>
      <c r="H105" s="26"/>
      <c r="I105" s="26"/>
      <c r="J105" s="26"/>
      <c r="K105" s="26"/>
      <c r="L105" s="26"/>
      <c r="M105" s="26"/>
      <c r="N105" s="26"/>
      <c r="O105" s="26"/>
      <c r="P105" s="26"/>
      <c r="Q105" s="26"/>
      <c r="R105" s="26"/>
      <c r="S105" s="26"/>
    </row>
    <row r="106" spans="1:19" x14ac:dyDescent="0.25">
      <c r="A106" s="26"/>
      <c r="B106" s="26"/>
      <c r="C106" s="26"/>
      <c r="D106" s="26"/>
      <c r="E106" s="26"/>
      <c r="F106" s="26"/>
      <c r="G106" s="26"/>
      <c r="H106" s="26"/>
      <c r="I106" s="26"/>
      <c r="J106" s="26"/>
      <c r="K106" s="26"/>
      <c r="L106" s="26"/>
      <c r="M106" s="26"/>
      <c r="N106" s="26"/>
      <c r="O106" s="26"/>
      <c r="P106" s="26"/>
      <c r="Q106" s="26"/>
      <c r="R106" s="26"/>
      <c r="S106" s="26"/>
    </row>
    <row r="107" spans="1:19" x14ac:dyDescent="0.25">
      <c r="A107" s="26"/>
      <c r="B107" s="26"/>
      <c r="C107" s="26"/>
      <c r="D107" s="26"/>
      <c r="E107" s="26"/>
      <c r="F107" s="26"/>
      <c r="G107" s="26"/>
      <c r="H107" s="26"/>
      <c r="I107" s="26"/>
      <c r="J107" s="26"/>
      <c r="K107" s="26"/>
      <c r="L107" s="26"/>
      <c r="M107" s="26"/>
      <c r="N107" s="26"/>
      <c r="O107" s="26"/>
      <c r="P107" s="26"/>
      <c r="Q107" s="26"/>
      <c r="R107" s="26"/>
      <c r="S107" s="26"/>
    </row>
    <row r="108" spans="1:19" x14ac:dyDescent="0.25">
      <c r="A108" s="26"/>
      <c r="B108" s="26"/>
      <c r="C108" s="26"/>
      <c r="D108" s="26"/>
      <c r="E108" s="26"/>
      <c r="F108" s="26"/>
      <c r="G108" s="26"/>
      <c r="H108" s="26"/>
      <c r="I108" s="26"/>
      <c r="J108" s="26"/>
      <c r="K108" s="26"/>
      <c r="L108" s="26"/>
      <c r="M108" s="26"/>
      <c r="N108" s="26"/>
      <c r="O108" s="26"/>
      <c r="P108" s="26"/>
      <c r="Q108" s="26"/>
      <c r="R108" s="26"/>
      <c r="S108" s="26"/>
    </row>
    <row r="109" spans="1:19" x14ac:dyDescent="0.25">
      <c r="A109" s="26"/>
      <c r="B109" s="26"/>
      <c r="C109" s="26"/>
      <c r="D109" s="26"/>
      <c r="E109" s="26"/>
      <c r="F109" s="26"/>
      <c r="G109" s="26"/>
      <c r="H109" s="26"/>
      <c r="I109" s="26"/>
      <c r="J109" s="26"/>
      <c r="K109" s="26"/>
      <c r="L109" s="26"/>
      <c r="M109" s="26"/>
      <c r="N109" s="26"/>
      <c r="O109" s="26"/>
      <c r="P109" s="26"/>
      <c r="Q109" s="26"/>
      <c r="R109" s="26"/>
      <c r="S109" s="26"/>
    </row>
    <row r="110" spans="1:19" x14ac:dyDescent="0.25">
      <c r="A110" s="26"/>
      <c r="B110" s="26"/>
      <c r="C110" s="26"/>
      <c r="D110" s="26"/>
      <c r="E110" s="26"/>
      <c r="F110" s="26"/>
      <c r="G110" s="26"/>
      <c r="H110" s="26"/>
      <c r="I110" s="26"/>
      <c r="J110" s="26"/>
      <c r="K110" s="26"/>
      <c r="L110" s="26"/>
      <c r="M110" s="26"/>
      <c r="N110" s="26"/>
      <c r="O110" s="26"/>
      <c r="P110" s="26"/>
      <c r="Q110" s="26"/>
      <c r="R110" s="26"/>
      <c r="S110" s="26"/>
    </row>
    <row r="111" spans="1:19" x14ac:dyDescent="0.25">
      <c r="A111" s="26"/>
      <c r="B111" s="26"/>
      <c r="C111" s="26"/>
      <c r="D111" s="26"/>
      <c r="E111" s="26"/>
      <c r="F111" s="26"/>
      <c r="G111" s="26"/>
      <c r="H111" s="26"/>
      <c r="I111" s="26"/>
      <c r="J111" s="26"/>
      <c r="K111" s="26"/>
      <c r="L111" s="26"/>
      <c r="M111" s="26"/>
      <c r="N111" s="26"/>
      <c r="O111" s="26"/>
      <c r="P111" s="26"/>
      <c r="Q111" s="26"/>
      <c r="R111" s="26"/>
      <c r="S111" s="26"/>
    </row>
    <row r="112" spans="1:19" x14ac:dyDescent="0.25">
      <c r="A112" s="26"/>
      <c r="B112" s="26"/>
      <c r="C112" s="26"/>
      <c r="D112" s="26"/>
      <c r="E112" s="26"/>
      <c r="F112" s="26"/>
      <c r="G112" s="26"/>
      <c r="H112" s="26"/>
      <c r="I112" s="26"/>
      <c r="J112" s="26"/>
      <c r="K112" s="26"/>
      <c r="L112" s="26"/>
      <c r="M112" s="26"/>
      <c r="N112" s="26"/>
      <c r="O112" s="26"/>
      <c r="P112" s="26"/>
      <c r="Q112" s="26"/>
      <c r="R112" s="26"/>
      <c r="S112" s="26"/>
    </row>
    <row r="113" spans="1:19" x14ac:dyDescent="0.25">
      <c r="A113" s="26"/>
      <c r="B113" s="26"/>
      <c r="C113" s="26"/>
      <c r="D113" s="26"/>
      <c r="E113" s="26"/>
      <c r="F113" s="26"/>
      <c r="G113" s="26"/>
      <c r="H113" s="26"/>
      <c r="I113" s="26"/>
      <c r="J113" s="26"/>
      <c r="K113" s="26"/>
      <c r="L113" s="26"/>
      <c r="M113" s="26"/>
      <c r="N113" s="26"/>
      <c r="O113" s="26"/>
      <c r="P113" s="26"/>
      <c r="Q113" s="26"/>
      <c r="R113" s="26"/>
      <c r="S113" s="26"/>
    </row>
    <row r="114" spans="1:19" x14ac:dyDescent="0.25">
      <c r="A114" s="26"/>
      <c r="B114" s="26"/>
      <c r="C114" s="26"/>
      <c r="D114" s="26"/>
      <c r="E114" s="26"/>
      <c r="F114" s="26"/>
      <c r="G114" s="26"/>
      <c r="H114" s="26"/>
      <c r="I114" s="26"/>
      <c r="J114" s="26"/>
      <c r="K114" s="26"/>
      <c r="L114" s="26"/>
      <c r="M114" s="26"/>
      <c r="N114" s="26"/>
      <c r="O114" s="26"/>
      <c r="P114" s="26"/>
      <c r="Q114" s="26"/>
      <c r="R114" s="26"/>
      <c r="S114" s="26"/>
    </row>
    <row r="115" spans="1:19" x14ac:dyDescent="0.25">
      <c r="A115" s="26"/>
      <c r="B115" s="26"/>
      <c r="C115" s="26"/>
      <c r="D115" s="26"/>
      <c r="E115" s="26"/>
      <c r="F115" s="26"/>
      <c r="G115" s="26"/>
      <c r="H115" s="26"/>
      <c r="I115" s="26"/>
      <c r="J115" s="26"/>
      <c r="K115" s="26"/>
      <c r="L115" s="26"/>
      <c r="M115" s="26"/>
      <c r="N115" s="26"/>
      <c r="O115" s="26"/>
      <c r="P115" s="26"/>
      <c r="Q115" s="26"/>
      <c r="R115" s="26"/>
      <c r="S115" s="26"/>
    </row>
    <row r="116" spans="1:19" x14ac:dyDescent="0.25">
      <c r="A116" s="26"/>
      <c r="B116" s="26"/>
      <c r="C116" s="26"/>
      <c r="D116" s="26"/>
      <c r="E116" s="26"/>
      <c r="F116" s="26"/>
      <c r="G116" s="26"/>
      <c r="H116" s="26"/>
      <c r="I116" s="26"/>
      <c r="J116" s="26"/>
      <c r="K116" s="26"/>
      <c r="L116" s="26"/>
      <c r="M116" s="26"/>
      <c r="N116" s="26"/>
      <c r="O116" s="26"/>
      <c r="P116" s="26"/>
      <c r="Q116" s="26"/>
      <c r="R116" s="26"/>
      <c r="S116" s="26"/>
    </row>
    <row r="117" spans="1:19" x14ac:dyDescent="0.25">
      <c r="A117" s="26"/>
      <c r="B117" s="26"/>
      <c r="C117" s="26"/>
      <c r="D117" s="26"/>
      <c r="E117" s="26"/>
      <c r="F117" s="26"/>
      <c r="G117" s="26"/>
      <c r="H117" s="26"/>
      <c r="I117" s="26"/>
      <c r="J117" s="26"/>
      <c r="K117" s="26"/>
      <c r="L117" s="26"/>
      <c r="M117" s="26"/>
      <c r="N117" s="26"/>
      <c r="O117" s="26"/>
      <c r="P117" s="26"/>
      <c r="Q117" s="26"/>
      <c r="R117" s="26"/>
      <c r="S117" s="26"/>
    </row>
    <row r="118" spans="1:19" x14ac:dyDescent="0.25">
      <c r="A118" s="26"/>
      <c r="B118" s="26"/>
      <c r="C118" s="26"/>
      <c r="D118" s="26"/>
      <c r="E118" s="26"/>
      <c r="F118" s="26"/>
      <c r="G118" s="26"/>
      <c r="H118" s="26"/>
      <c r="I118" s="26"/>
      <c r="J118" s="26"/>
      <c r="K118" s="26"/>
      <c r="L118" s="26"/>
      <c r="M118" s="26"/>
      <c r="N118" s="26"/>
      <c r="O118" s="26"/>
      <c r="P118" s="26"/>
      <c r="Q118" s="26"/>
      <c r="R118" s="26"/>
      <c r="S118" s="26"/>
    </row>
    <row r="119" spans="1:19" x14ac:dyDescent="0.25">
      <c r="A119" s="26"/>
      <c r="B119" s="26"/>
      <c r="C119" s="26"/>
      <c r="D119" s="26"/>
      <c r="E119" s="26"/>
      <c r="F119" s="26"/>
      <c r="G119" s="26"/>
      <c r="H119" s="26"/>
      <c r="I119" s="26"/>
      <c r="J119" s="26"/>
      <c r="K119" s="26"/>
      <c r="L119" s="26"/>
      <c r="M119" s="26"/>
      <c r="N119" s="26"/>
      <c r="O119" s="26"/>
      <c r="P119" s="26"/>
      <c r="Q119" s="26"/>
      <c r="R119" s="26"/>
      <c r="S119" s="26"/>
    </row>
    <row r="120" spans="1:19" x14ac:dyDescent="0.25">
      <c r="A120" s="26"/>
      <c r="B120" s="26"/>
      <c r="C120" s="26"/>
      <c r="D120" s="26"/>
      <c r="E120" s="26"/>
      <c r="F120" s="26"/>
      <c r="G120" s="26"/>
      <c r="H120" s="26"/>
      <c r="I120" s="26"/>
      <c r="J120" s="26"/>
      <c r="K120" s="26"/>
      <c r="L120" s="26"/>
      <c r="M120" s="26"/>
      <c r="N120" s="26"/>
      <c r="O120" s="26"/>
      <c r="P120" s="26"/>
      <c r="Q120" s="26"/>
      <c r="R120" s="26"/>
      <c r="S120" s="26"/>
    </row>
    <row r="121" spans="1:19" x14ac:dyDescent="0.25">
      <c r="A121" s="26"/>
      <c r="B121" s="26"/>
      <c r="C121" s="26"/>
      <c r="D121" s="26"/>
      <c r="E121" s="26"/>
      <c r="F121" s="26"/>
      <c r="G121" s="26"/>
      <c r="H121" s="26"/>
      <c r="I121" s="26"/>
      <c r="J121" s="26"/>
      <c r="K121" s="26"/>
      <c r="L121" s="26"/>
      <c r="M121" s="26"/>
      <c r="N121" s="26"/>
      <c r="O121" s="26"/>
      <c r="P121" s="26"/>
      <c r="Q121" s="26"/>
      <c r="R121" s="26"/>
      <c r="S121" s="26"/>
    </row>
    <row r="122" spans="1:19" x14ac:dyDescent="0.25">
      <c r="A122" s="26"/>
      <c r="B122" s="26"/>
      <c r="C122" s="26"/>
      <c r="D122" s="26"/>
      <c r="E122" s="26"/>
      <c r="F122" s="26"/>
      <c r="G122" s="26"/>
      <c r="H122" s="26"/>
      <c r="I122" s="26"/>
      <c r="J122" s="26"/>
      <c r="K122" s="26"/>
      <c r="L122" s="26"/>
      <c r="M122" s="26"/>
      <c r="N122" s="26"/>
      <c r="O122" s="26"/>
      <c r="P122" s="26"/>
      <c r="Q122" s="26"/>
      <c r="R122" s="26"/>
      <c r="S122" s="26"/>
    </row>
    <row r="123" spans="1:19" x14ac:dyDescent="0.25">
      <c r="A123" s="26"/>
      <c r="B123" s="26"/>
      <c r="C123" s="26"/>
      <c r="D123" s="26"/>
      <c r="E123" s="26"/>
      <c r="F123" s="26"/>
      <c r="G123" s="26"/>
      <c r="H123" s="26"/>
      <c r="I123" s="26"/>
      <c r="J123" s="26"/>
      <c r="K123" s="26"/>
      <c r="L123" s="26"/>
      <c r="M123" s="26"/>
      <c r="N123" s="26"/>
      <c r="O123" s="26"/>
      <c r="P123" s="26"/>
      <c r="Q123" s="26"/>
      <c r="R123" s="26"/>
      <c r="S123" s="26"/>
    </row>
    <row r="124" spans="1:19" x14ac:dyDescent="0.25">
      <c r="A124" s="26"/>
      <c r="B124" s="26"/>
      <c r="C124" s="26"/>
      <c r="D124" s="26"/>
      <c r="E124" s="26"/>
      <c r="F124" s="26"/>
      <c r="G124" s="26"/>
      <c r="H124" s="26"/>
      <c r="I124" s="26"/>
      <c r="J124" s="26"/>
      <c r="K124" s="26"/>
      <c r="L124" s="26"/>
      <c r="M124" s="26"/>
      <c r="N124" s="26"/>
      <c r="O124" s="26"/>
      <c r="P124" s="26"/>
      <c r="Q124" s="26"/>
      <c r="R124" s="26"/>
      <c r="S124" s="26"/>
    </row>
    <row r="125" spans="1:19" x14ac:dyDescent="0.25">
      <c r="A125" s="26"/>
      <c r="B125" s="26"/>
      <c r="C125" s="26"/>
      <c r="D125" s="26"/>
      <c r="E125" s="26"/>
      <c r="F125" s="26"/>
      <c r="G125" s="26"/>
      <c r="H125" s="26"/>
      <c r="I125" s="26"/>
      <c r="J125" s="26"/>
      <c r="K125" s="26"/>
      <c r="L125" s="26"/>
      <c r="M125" s="26"/>
      <c r="N125" s="26"/>
      <c r="O125" s="26"/>
      <c r="P125" s="26"/>
      <c r="Q125" s="26"/>
      <c r="R125" s="26"/>
      <c r="S125" s="26"/>
    </row>
    <row r="126" spans="1:19" x14ac:dyDescent="0.25">
      <c r="A126" s="26"/>
      <c r="B126" s="26"/>
      <c r="C126" s="26"/>
      <c r="D126" s="26"/>
      <c r="E126" s="26"/>
      <c r="F126" s="26"/>
      <c r="G126" s="26"/>
      <c r="H126" s="26"/>
      <c r="I126" s="26"/>
      <c r="J126" s="26"/>
      <c r="K126" s="26"/>
      <c r="L126" s="26"/>
      <c r="M126" s="26"/>
      <c r="N126" s="26"/>
      <c r="O126" s="26"/>
      <c r="P126" s="26"/>
      <c r="Q126" s="26"/>
      <c r="R126" s="26"/>
      <c r="S126" s="26"/>
    </row>
    <row r="127" spans="1:19" x14ac:dyDescent="0.25">
      <c r="A127" s="26"/>
      <c r="B127" s="26"/>
      <c r="C127" s="26"/>
      <c r="D127" s="26"/>
      <c r="E127" s="26"/>
      <c r="F127" s="26"/>
      <c r="G127" s="26"/>
      <c r="H127" s="26"/>
      <c r="I127" s="26"/>
      <c r="J127" s="26"/>
      <c r="K127" s="26"/>
      <c r="L127" s="26"/>
      <c r="M127" s="26"/>
      <c r="N127" s="26"/>
      <c r="O127" s="26"/>
      <c r="P127" s="26"/>
      <c r="Q127" s="26"/>
      <c r="R127" s="26"/>
      <c r="S127" s="26"/>
    </row>
    <row r="128" spans="1:19" x14ac:dyDescent="0.25">
      <c r="A128" s="26"/>
      <c r="B128" s="26"/>
      <c r="C128" s="26"/>
      <c r="D128" s="26"/>
      <c r="E128" s="26"/>
      <c r="F128" s="26"/>
      <c r="G128" s="26"/>
      <c r="H128" s="26"/>
      <c r="I128" s="26"/>
      <c r="J128" s="26"/>
      <c r="K128" s="26"/>
      <c r="L128" s="26"/>
      <c r="M128" s="26"/>
      <c r="N128" s="26"/>
      <c r="O128" s="26"/>
      <c r="P128" s="26"/>
      <c r="Q128" s="26"/>
      <c r="R128" s="26"/>
      <c r="S128" s="26"/>
    </row>
    <row r="129" spans="1:19" x14ac:dyDescent="0.25">
      <c r="A129" s="26"/>
      <c r="B129" s="26"/>
      <c r="C129" s="26"/>
      <c r="D129" s="26"/>
      <c r="E129" s="26"/>
      <c r="F129" s="26"/>
      <c r="G129" s="26"/>
      <c r="H129" s="26"/>
      <c r="I129" s="26"/>
      <c r="J129" s="26"/>
      <c r="K129" s="26"/>
      <c r="L129" s="26"/>
      <c r="M129" s="26"/>
      <c r="N129" s="26"/>
      <c r="O129" s="26"/>
      <c r="P129" s="26"/>
      <c r="Q129" s="26"/>
      <c r="R129" s="26"/>
      <c r="S129" s="26"/>
    </row>
    <row r="130" spans="1:19" x14ac:dyDescent="0.25">
      <c r="A130" s="26"/>
      <c r="B130" s="26"/>
      <c r="C130" s="26"/>
      <c r="D130" s="26"/>
      <c r="E130" s="26"/>
      <c r="F130" s="26"/>
      <c r="G130" s="26"/>
      <c r="H130" s="26"/>
      <c r="I130" s="26"/>
      <c r="J130" s="26"/>
      <c r="K130" s="26"/>
      <c r="L130" s="26"/>
      <c r="M130" s="26"/>
      <c r="N130" s="26"/>
      <c r="O130" s="26"/>
      <c r="P130" s="26"/>
      <c r="Q130" s="26"/>
      <c r="R130" s="26"/>
      <c r="S130" s="26"/>
    </row>
    <row r="131" spans="1:19" x14ac:dyDescent="0.25">
      <c r="A131" s="26"/>
      <c r="B131" s="26"/>
      <c r="C131" s="26"/>
      <c r="D131" s="26"/>
      <c r="E131" s="26"/>
      <c r="F131" s="26"/>
      <c r="G131" s="26"/>
      <c r="H131" s="26"/>
      <c r="I131" s="26"/>
      <c r="J131" s="26"/>
      <c r="K131" s="26"/>
      <c r="L131" s="26"/>
      <c r="M131" s="26"/>
      <c r="N131" s="26"/>
      <c r="O131" s="26"/>
      <c r="P131" s="26"/>
      <c r="Q131" s="26"/>
      <c r="R131" s="26"/>
      <c r="S131" s="26"/>
    </row>
    <row r="132" spans="1:19" x14ac:dyDescent="0.25">
      <c r="A132" s="26"/>
      <c r="B132" s="26"/>
      <c r="C132" s="26"/>
      <c r="D132" s="26"/>
      <c r="E132" s="26"/>
      <c r="F132" s="26"/>
      <c r="G132" s="26"/>
      <c r="H132" s="26"/>
      <c r="I132" s="26"/>
      <c r="J132" s="26"/>
      <c r="K132" s="26"/>
      <c r="L132" s="26"/>
      <c r="M132" s="26"/>
      <c r="N132" s="26"/>
      <c r="O132" s="26"/>
      <c r="P132" s="26"/>
      <c r="Q132" s="26"/>
      <c r="R132" s="26"/>
      <c r="S132" s="26"/>
    </row>
    <row r="133" spans="1:19" x14ac:dyDescent="0.25">
      <c r="A133" s="26"/>
      <c r="B133" s="26"/>
      <c r="C133" s="26"/>
      <c r="D133" s="26"/>
      <c r="E133" s="26"/>
      <c r="F133" s="26"/>
      <c r="G133" s="26"/>
      <c r="H133" s="26"/>
      <c r="I133" s="26"/>
      <c r="J133" s="26"/>
      <c r="K133" s="26"/>
      <c r="L133" s="26"/>
      <c r="M133" s="26"/>
      <c r="N133" s="26"/>
      <c r="O133" s="26"/>
      <c r="P133" s="26"/>
      <c r="Q133" s="26"/>
      <c r="R133" s="26"/>
      <c r="S133" s="26"/>
    </row>
    <row r="134" spans="1:19" x14ac:dyDescent="0.25">
      <c r="A134" s="26"/>
      <c r="B134" s="26"/>
      <c r="C134" s="26"/>
      <c r="D134" s="26"/>
      <c r="E134" s="26"/>
      <c r="F134" s="26"/>
      <c r="G134" s="26"/>
      <c r="H134" s="26"/>
      <c r="I134" s="26"/>
      <c r="J134" s="26"/>
      <c r="K134" s="26"/>
      <c r="L134" s="26"/>
      <c r="M134" s="26"/>
      <c r="N134" s="26"/>
      <c r="O134" s="26"/>
      <c r="P134" s="26"/>
      <c r="Q134" s="26"/>
      <c r="R134" s="26"/>
      <c r="S134" s="26"/>
    </row>
    <row r="135" spans="1:19" x14ac:dyDescent="0.25">
      <c r="A135" s="26"/>
      <c r="B135" s="26"/>
      <c r="C135" s="26"/>
      <c r="D135" s="26"/>
      <c r="E135" s="26"/>
      <c r="F135" s="26"/>
      <c r="G135" s="26"/>
      <c r="H135" s="26"/>
      <c r="I135" s="26"/>
      <c r="J135" s="26"/>
      <c r="K135" s="26"/>
      <c r="L135" s="26"/>
      <c r="M135" s="26"/>
      <c r="N135" s="26"/>
      <c r="O135" s="26"/>
      <c r="P135" s="26"/>
      <c r="Q135" s="26"/>
      <c r="R135" s="26"/>
      <c r="S135" s="26"/>
    </row>
    <row r="136" spans="1:19" x14ac:dyDescent="0.25">
      <c r="A136" s="26"/>
      <c r="B136" s="26"/>
      <c r="C136" s="26"/>
      <c r="D136" s="26"/>
      <c r="E136" s="26"/>
      <c r="F136" s="26"/>
      <c r="G136" s="26"/>
      <c r="H136" s="26"/>
      <c r="I136" s="26"/>
      <c r="J136" s="26"/>
      <c r="K136" s="26"/>
      <c r="L136" s="26"/>
      <c r="M136" s="26"/>
      <c r="N136" s="26"/>
      <c r="O136" s="26"/>
      <c r="P136" s="26"/>
      <c r="Q136" s="26"/>
      <c r="R136" s="26"/>
      <c r="S136" s="26"/>
    </row>
    <row r="137" spans="1:19" x14ac:dyDescent="0.25">
      <c r="A137" s="26"/>
      <c r="B137" s="26"/>
      <c r="C137" s="26"/>
      <c r="D137" s="26"/>
      <c r="E137" s="26"/>
      <c r="F137" s="26"/>
      <c r="G137" s="26"/>
      <c r="H137" s="26"/>
      <c r="I137" s="26"/>
      <c r="J137" s="26"/>
      <c r="K137" s="26"/>
      <c r="L137" s="26"/>
      <c r="M137" s="26"/>
      <c r="N137" s="26"/>
      <c r="O137" s="26"/>
      <c r="P137" s="26"/>
      <c r="Q137" s="26"/>
      <c r="R137" s="26"/>
      <c r="S137" s="26"/>
    </row>
    <row r="138" spans="1:19" x14ac:dyDescent="0.25">
      <c r="A138" s="26"/>
      <c r="B138" s="26"/>
      <c r="C138" s="26"/>
      <c r="D138" s="26"/>
      <c r="E138" s="26"/>
      <c r="F138" s="26"/>
      <c r="G138" s="26"/>
      <c r="H138" s="26"/>
      <c r="I138" s="26"/>
      <c r="J138" s="26"/>
      <c r="K138" s="26"/>
      <c r="L138" s="26"/>
      <c r="M138" s="26"/>
      <c r="N138" s="26"/>
      <c r="O138" s="26"/>
      <c r="P138" s="26"/>
      <c r="Q138" s="26"/>
      <c r="R138" s="26"/>
      <c r="S138" s="26"/>
    </row>
    <row r="139" spans="1:19" x14ac:dyDescent="0.25">
      <c r="A139" s="26"/>
      <c r="B139" s="26"/>
      <c r="C139" s="26"/>
      <c r="D139" s="26"/>
      <c r="E139" s="26"/>
      <c r="F139" s="26"/>
      <c r="G139" s="26"/>
      <c r="H139" s="26"/>
      <c r="I139" s="26"/>
      <c r="J139" s="26"/>
      <c r="K139" s="26"/>
      <c r="L139" s="26"/>
      <c r="M139" s="26"/>
      <c r="N139" s="26"/>
      <c r="O139" s="26"/>
      <c r="P139" s="26"/>
      <c r="Q139" s="26"/>
      <c r="R139" s="26"/>
      <c r="S139" s="26"/>
    </row>
    <row r="140" spans="1:19" x14ac:dyDescent="0.25">
      <c r="A140" s="26"/>
      <c r="B140" s="26"/>
      <c r="C140" s="26"/>
      <c r="D140" s="26"/>
      <c r="E140" s="26"/>
      <c r="F140" s="26"/>
      <c r="G140" s="26"/>
      <c r="H140" s="26"/>
      <c r="I140" s="26"/>
      <c r="J140" s="26"/>
      <c r="K140" s="26"/>
      <c r="L140" s="26"/>
      <c r="M140" s="26"/>
      <c r="N140" s="26"/>
      <c r="O140" s="26"/>
      <c r="P140" s="26"/>
      <c r="Q140" s="26"/>
      <c r="R140" s="26"/>
      <c r="S140" s="26"/>
    </row>
    <row r="141" spans="1:19" x14ac:dyDescent="0.25">
      <c r="A141" s="26"/>
      <c r="B141" s="26"/>
      <c r="C141" s="26"/>
      <c r="D141" s="26"/>
      <c r="E141" s="26"/>
      <c r="F141" s="26"/>
      <c r="G141" s="26"/>
      <c r="H141" s="26"/>
      <c r="I141" s="26"/>
      <c r="J141" s="26"/>
      <c r="K141" s="26"/>
      <c r="L141" s="26"/>
      <c r="M141" s="26"/>
      <c r="N141" s="26"/>
      <c r="O141" s="26"/>
      <c r="P141" s="26"/>
      <c r="Q141" s="26"/>
      <c r="R141" s="26"/>
      <c r="S141" s="26"/>
    </row>
    <row r="142" spans="1:19" x14ac:dyDescent="0.25">
      <c r="A142" s="26"/>
      <c r="B142" s="26"/>
      <c r="C142" s="26"/>
      <c r="D142" s="26"/>
      <c r="E142" s="26"/>
      <c r="F142" s="26"/>
      <c r="G142" s="26"/>
      <c r="H142" s="26"/>
      <c r="I142" s="26"/>
      <c r="J142" s="26"/>
      <c r="K142" s="26"/>
      <c r="L142" s="26"/>
      <c r="M142" s="26"/>
      <c r="N142" s="26"/>
      <c r="O142" s="26"/>
      <c r="P142" s="26"/>
      <c r="Q142" s="26"/>
      <c r="R142" s="26"/>
      <c r="S142" s="26"/>
    </row>
    <row r="143" spans="1:19" x14ac:dyDescent="0.25">
      <c r="A143" s="26"/>
      <c r="B143" s="26"/>
      <c r="C143" s="26"/>
      <c r="D143" s="26"/>
      <c r="E143" s="26"/>
      <c r="F143" s="26"/>
      <c r="G143" s="26"/>
      <c r="H143" s="26"/>
      <c r="I143" s="26"/>
      <c r="J143" s="26"/>
      <c r="K143" s="26"/>
      <c r="L143" s="26"/>
      <c r="M143" s="26"/>
      <c r="N143" s="26"/>
      <c r="O143" s="26"/>
      <c r="P143" s="26"/>
      <c r="Q143" s="26"/>
      <c r="R143" s="26"/>
      <c r="S143" s="26"/>
    </row>
    <row r="144" spans="1:19" x14ac:dyDescent="0.25">
      <c r="A144" s="26"/>
      <c r="B144" s="26"/>
      <c r="C144" s="26"/>
      <c r="D144" s="26"/>
      <c r="E144" s="26"/>
      <c r="F144" s="26"/>
      <c r="G144" s="26"/>
      <c r="H144" s="26"/>
      <c r="I144" s="26"/>
      <c r="J144" s="26"/>
      <c r="K144" s="26"/>
      <c r="L144" s="26"/>
      <c r="M144" s="26"/>
      <c r="N144" s="26"/>
      <c r="O144" s="26"/>
      <c r="P144" s="26"/>
      <c r="Q144" s="26"/>
      <c r="R144" s="26"/>
      <c r="S144" s="26"/>
    </row>
    <row r="145" spans="1:19" x14ac:dyDescent="0.25">
      <c r="A145" s="26"/>
      <c r="B145" s="26"/>
      <c r="C145" s="26"/>
      <c r="D145" s="26"/>
      <c r="E145" s="26"/>
      <c r="F145" s="26"/>
      <c r="G145" s="26"/>
      <c r="H145" s="26"/>
      <c r="I145" s="26"/>
      <c r="J145" s="26"/>
      <c r="K145" s="26"/>
      <c r="L145" s="26"/>
      <c r="M145" s="26"/>
      <c r="N145" s="26"/>
      <c r="O145" s="26"/>
      <c r="P145" s="26"/>
      <c r="Q145" s="26"/>
      <c r="R145" s="26"/>
      <c r="S145" s="26"/>
    </row>
    <row r="146" spans="1:19" x14ac:dyDescent="0.25">
      <c r="A146" s="26"/>
      <c r="B146" s="26"/>
      <c r="C146" s="26"/>
      <c r="D146" s="26"/>
      <c r="E146" s="26"/>
      <c r="F146" s="26"/>
      <c r="G146" s="26"/>
      <c r="H146" s="26"/>
      <c r="I146" s="26"/>
      <c r="J146" s="26"/>
      <c r="K146" s="26"/>
      <c r="L146" s="26"/>
      <c r="M146" s="26"/>
      <c r="N146" s="26"/>
      <c r="O146" s="26"/>
      <c r="P146" s="26"/>
      <c r="Q146" s="26"/>
      <c r="R146" s="26"/>
      <c r="S146" s="26"/>
    </row>
    <row r="147" spans="1:19" x14ac:dyDescent="0.25">
      <c r="A147" s="26"/>
      <c r="B147" s="26"/>
      <c r="C147" s="26"/>
      <c r="D147" s="26"/>
      <c r="E147" s="26"/>
      <c r="F147" s="26"/>
      <c r="G147" s="26"/>
      <c r="H147" s="26"/>
      <c r="I147" s="26"/>
      <c r="J147" s="26"/>
      <c r="K147" s="26"/>
      <c r="L147" s="26"/>
      <c r="M147" s="26"/>
      <c r="N147" s="26"/>
      <c r="O147" s="26"/>
      <c r="P147" s="26"/>
      <c r="Q147" s="26"/>
      <c r="R147" s="26"/>
      <c r="S147" s="26"/>
    </row>
    <row r="148" spans="1:19" x14ac:dyDescent="0.25">
      <c r="A148" s="26"/>
      <c r="B148" s="26"/>
      <c r="C148" s="26"/>
      <c r="D148" s="26"/>
      <c r="E148" s="26"/>
      <c r="F148" s="26"/>
      <c r="G148" s="26"/>
      <c r="H148" s="26"/>
      <c r="I148" s="26"/>
      <c r="J148" s="26"/>
      <c r="K148" s="26"/>
      <c r="L148" s="26"/>
      <c r="M148" s="26"/>
      <c r="N148" s="26"/>
      <c r="O148" s="26"/>
      <c r="P148" s="26"/>
      <c r="Q148" s="26"/>
      <c r="R148" s="26"/>
      <c r="S148" s="26"/>
    </row>
    <row r="149" spans="1:19" x14ac:dyDescent="0.25">
      <c r="A149" s="26"/>
      <c r="B149" s="26"/>
      <c r="C149" s="26"/>
      <c r="D149" s="26"/>
      <c r="E149" s="26"/>
      <c r="F149" s="26"/>
      <c r="G149" s="26"/>
      <c r="H149" s="26"/>
      <c r="I149" s="26"/>
      <c r="J149" s="26"/>
      <c r="K149" s="26"/>
      <c r="L149" s="26"/>
      <c r="M149" s="26"/>
      <c r="N149" s="26"/>
      <c r="O149" s="26"/>
      <c r="P149" s="26"/>
      <c r="Q149" s="26"/>
      <c r="R149" s="26"/>
      <c r="S149" s="26"/>
    </row>
    <row r="150" spans="1:19" x14ac:dyDescent="0.25">
      <c r="A150" s="26"/>
      <c r="B150" s="26"/>
      <c r="C150" s="26"/>
      <c r="D150" s="26"/>
      <c r="E150" s="26"/>
      <c r="F150" s="26"/>
      <c r="G150" s="26"/>
      <c r="H150" s="26"/>
      <c r="I150" s="26"/>
      <c r="J150" s="26"/>
      <c r="K150" s="26"/>
      <c r="L150" s="26"/>
      <c r="M150" s="26"/>
      <c r="N150" s="26"/>
      <c r="O150" s="26"/>
      <c r="P150" s="26"/>
      <c r="Q150" s="26"/>
      <c r="R150" s="26"/>
      <c r="S150" s="26"/>
    </row>
    <row r="151" spans="1:19" x14ac:dyDescent="0.25">
      <c r="A151" s="26"/>
      <c r="B151" s="26"/>
      <c r="C151" s="26"/>
      <c r="D151" s="26"/>
      <c r="E151" s="26"/>
      <c r="F151" s="26"/>
      <c r="G151" s="26"/>
      <c r="H151" s="26"/>
      <c r="I151" s="26"/>
      <c r="J151" s="26"/>
      <c r="K151" s="26"/>
      <c r="L151" s="26"/>
      <c r="M151" s="26"/>
      <c r="N151" s="26"/>
      <c r="O151" s="26"/>
      <c r="P151" s="26"/>
      <c r="Q151" s="26"/>
      <c r="R151" s="26"/>
      <c r="S151" s="26"/>
    </row>
    <row r="152" spans="1:19" x14ac:dyDescent="0.25">
      <c r="A152" s="26"/>
      <c r="B152" s="26"/>
      <c r="C152" s="26"/>
      <c r="D152" s="26"/>
      <c r="E152" s="26"/>
      <c r="F152" s="26"/>
      <c r="G152" s="26"/>
      <c r="H152" s="26"/>
      <c r="I152" s="26"/>
      <c r="J152" s="26"/>
      <c r="K152" s="26"/>
      <c r="L152" s="26"/>
      <c r="M152" s="26"/>
      <c r="N152" s="26"/>
      <c r="O152" s="26"/>
      <c r="P152" s="26"/>
      <c r="Q152" s="26"/>
      <c r="R152" s="26"/>
      <c r="S152" s="26"/>
    </row>
    <row r="153" spans="1:19" x14ac:dyDescent="0.25">
      <c r="A153" s="26"/>
      <c r="B153" s="26"/>
      <c r="C153" s="26"/>
      <c r="D153" s="26"/>
      <c r="E153" s="26"/>
      <c r="F153" s="26"/>
      <c r="G153" s="26"/>
      <c r="H153" s="26"/>
      <c r="I153" s="26"/>
      <c r="J153" s="26"/>
      <c r="K153" s="26"/>
      <c r="L153" s="26"/>
      <c r="M153" s="26"/>
      <c r="N153" s="26"/>
      <c r="O153" s="26"/>
      <c r="P153" s="26"/>
      <c r="Q153" s="26"/>
      <c r="R153" s="26"/>
      <c r="S153" s="26"/>
    </row>
    <row r="154" spans="1:19" x14ac:dyDescent="0.25">
      <c r="A154" s="26"/>
      <c r="B154" s="26"/>
      <c r="C154" s="26"/>
      <c r="D154" s="26"/>
      <c r="E154" s="26"/>
      <c r="F154" s="26"/>
      <c r="G154" s="26"/>
      <c r="H154" s="26"/>
      <c r="I154" s="26"/>
      <c r="J154" s="26"/>
      <c r="K154" s="26"/>
      <c r="L154" s="26"/>
      <c r="M154" s="26"/>
      <c r="N154" s="26"/>
      <c r="O154" s="26"/>
      <c r="P154" s="26"/>
      <c r="Q154" s="26"/>
      <c r="R154" s="26"/>
      <c r="S154" s="26"/>
    </row>
    <row r="155" spans="1:19" x14ac:dyDescent="0.25">
      <c r="A155" s="26"/>
      <c r="B155" s="26"/>
      <c r="C155" s="26"/>
      <c r="D155" s="26"/>
      <c r="E155" s="26"/>
      <c r="F155" s="26"/>
      <c r="G155" s="26"/>
      <c r="H155" s="26"/>
      <c r="I155" s="26"/>
      <c r="J155" s="26"/>
      <c r="K155" s="26"/>
      <c r="L155" s="26"/>
      <c r="M155" s="26"/>
      <c r="N155" s="26"/>
      <c r="O155" s="26"/>
      <c r="P155" s="26"/>
      <c r="Q155" s="26"/>
      <c r="R155" s="26"/>
      <c r="S155" s="26"/>
    </row>
    <row r="156" spans="1:19" x14ac:dyDescent="0.25">
      <c r="A156" s="26"/>
      <c r="B156" s="26"/>
      <c r="C156" s="26"/>
      <c r="D156" s="26"/>
      <c r="E156" s="26"/>
      <c r="F156" s="26"/>
      <c r="G156" s="26"/>
      <c r="H156" s="26"/>
      <c r="I156" s="26"/>
      <c r="J156" s="26"/>
      <c r="K156" s="26"/>
      <c r="L156" s="26"/>
      <c r="M156" s="26"/>
      <c r="N156" s="26"/>
      <c r="O156" s="26"/>
      <c r="P156" s="26"/>
      <c r="Q156" s="26"/>
      <c r="R156" s="26"/>
      <c r="S156" s="26"/>
    </row>
    <row r="157" spans="1:19" x14ac:dyDescent="0.25">
      <c r="A157" s="26"/>
      <c r="B157" s="26"/>
      <c r="C157" s="26"/>
      <c r="D157" s="26"/>
      <c r="E157" s="26"/>
      <c r="F157" s="26"/>
      <c r="G157" s="26"/>
      <c r="H157" s="26"/>
      <c r="I157" s="26"/>
      <c r="J157" s="26"/>
      <c r="K157" s="26"/>
      <c r="L157" s="26"/>
      <c r="M157" s="26"/>
      <c r="N157" s="26"/>
      <c r="O157" s="26"/>
      <c r="P157" s="26"/>
      <c r="Q157" s="26"/>
      <c r="R157" s="26"/>
      <c r="S157" s="26"/>
    </row>
    <row r="158" spans="1:19" x14ac:dyDescent="0.25">
      <c r="A158" s="26"/>
      <c r="B158" s="26"/>
      <c r="C158" s="26"/>
      <c r="D158" s="26"/>
      <c r="E158" s="26"/>
      <c r="F158" s="26"/>
      <c r="G158" s="26"/>
      <c r="H158" s="26"/>
      <c r="I158" s="26"/>
      <c r="J158" s="26"/>
      <c r="K158" s="26"/>
      <c r="L158" s="26"/>
      <c r="M158" s="26"/>
      <c r="N158" s="26"/>
      <c r="O158" s="26"/>
      <c r="P158" s="26"/>
      <c r="Q158" s="26"/>
      <c r="R158" s="26"/>
      <c r="S158" s="26"/>
    </row>
    <row r="159" spans="1:19" x14ac:dyDescent="0.25">
      <c r="A159" s="26"/>
      <c r="B159" s="26"/>
      <c r="C159" s="26"/>
      <c r="D159" s="26"/>
      <c r="E159" s="26"/>
      <c r="F159" s="26"/>
      <c r="G159" s="26"/>
      <c r="H159" s="26"/>
      <c r="I159" s="26"/>
      <c r="J159" s="26"/>
      <c r="K159" s="26"/>
      <c r="L159" s="26"/>
      <c r="M159" s="26"/>
      <c r="N159" s="26"/>
      <c r="O159" s="26"/>
      <c r="P159" s="26"/>
      <c r="Q159" s="26"/>
      <c r="R159" s="26"/>
      <c r="S159" s="26"/>
    </row>
    <row r="160" spans="1:19" x14ac:dyDescent="0.25">
      <c r="A160" s="26"/>
      <c r="B160" s="26"/>
      <c r="C160" s="26"/>
      <c r="D160" s="26"/>
      <c r="E160" s="26"/>
      <c r="F160" s="26"/>
      <c r="G160" s="26"/>
      <c r="H160" s="26"/>
      <c r="I160" s="26"/>
      <c r="J160" s="26"/>
      <c r="K160" s="26"/>
      <c r="L160" s="26"/>
      <c r="M160" s="26"/>
      <c r="N160" s="26"/>
      <c r="O160" s="26"/>
      <c r="P160" s="26"/>
      <c r="Q160" s="26"/>
      <c r="R160" s="26"/>
      <c r="S160" s="26"/>
    </row>
    <row r="161" spans="1:19" x14ac:dyDescent="0.25">
      <c r="A161" s="26"/>
      <c r="B161" s="26"/>
      <c r="C161" s="26"/>
      <c r="D161" s="26"/>
      <c r="E161" s="26"/>
      <c r="F161" s="26"/>
      <c r="G161" s="26"/>
      <c r="H161" s="26"/>
      <c r="I161" s="26"/>
      <c r="J161" s="26"/>
      <c r="K161" s="26"/>
      <c r="L161" s="26"/>
      <c r="M161" s="26"/>
      <c r="N161" s="26"/>
      <c r="O161" s="26"/>
      <c r="P161" s="26"/>
      <c r="Q161" s="26"/>
      <c r="R161" s="26"/>
      <c r="S161" s="26"/>
    </row>
    <row r="162" spans="1:19" x14ac:dyDescent="0.25">
      <c r="A162" s="26"/>
      <c r="B162" s="26"/>
      <c r="C162" s="26"/>
      <c r="D162" s="26"/>
      <c r="E162" s="26"/>
      <c r="F162" s="26"/>
      <c r="G162" s="26"/>
      <c r="H162" s="26"/>
      <c r="I162" s="26"/>
      <c r="J162" s="26"/>
      <c r="K162" s="26"/>
      <c r="L162" s="26"/>
      <c r="M162" s="26"/>
      <c r="N162" s="26"/>
      <c r="O162" s="26"/>
      <c r="P162" s="26"/>
      <c r="Q162" s="26"/>
      <c r="R162" s="26"/>
      <c r="S162" s="26"/>
    </row>
    <row r="163" spans="1:19" x14ac:dyDescent="0.25">
      <c r="A163" s="26"/>
      <c r="B163" s="26"/>
      <c r="C163" s="26"/>
      <c r="D163" s="26"/>
      <c r="E163" s="26"/>
      <c r="F163" s="26"/>
      <c r="G163" s="26"/>
      <c r="H163" s="26"/>
      <c r="I163" s="26"/>
      <c r="J163" s="26"/>
      <c r="K163" s="26"/>
      <c r="L163" s="26"/>
      <c r="M163" s="26"/>
      <c r="N163" s="26"/>
      <c r="O163" s="26"/>
      <c r="P163" s="26"/>
      <c r="Q163" s="26"/>
      <c r="R163" s="26"/>
      <c r="S163" s="26"/>
    </row>
    <row r="164" spans="1:19" x14ac:dyDescent="0.25">
      <c r="A164" s="26"/>
      <c r="B164" s="26"/>
      <c r="C164" s="26"/>
      <c r="D164" s="26"/>
      <c r="E164" s="26"/>
      <c r="F164" s="26"/>
      <c r="G164" s="26"/>
      <c r="H164" s="26"/>
      <c r="I164" s="26"/>
      <c r="J164" s="26"/>
      <c r="K164" s="26"/>
      <c r="L164" s="26"/>
      <c r="M164" s="26"/>
      <c r="N164" s="26"/>
      <c r="O164" s="26"/>
      <c r="P164" s="26"/>
      <c r="Q164" s="26"/>
      <c r="R164" s="26"/>
      <c r="S164" s="26"/>
    </row>
    <row r="165" spans="1:19" x14ac:dyDescent="0.25">
      <c r="A165" s="26"/>
      <c r="B165" s="26"/>
      <c r="C165" s="26"/>
      <c r="D165" s="26"/>
      <c r="E165" s="26"/>
      <c r="F165" s="26"/>
      <c r="G165" s="26"/>
      <c r="H165" s="26"/>
      <c r="I165" s="26"/>
      <c r="J165" s="26"/>
      <c r="K165" s="26"/>
      <c r="L165" s="26"/>
      <c r="M165" s="26"/>
      <c r="N165" s="26"/>
      <c r="O165" s="26"/>
      <c r="P165" s="26"/>
      <c r="Q165" s="26"/>
      <c r="R165" s="26"/>
      <c r="S165" s="26"/>
    </row>
    <row r="166" spans="1:19" x14ac:dyDescent="0.25">
      <c r="A166" s="26"/>
      <c r="B166" s="26"/>
      <c r="C166" s="26"/>
      <c r="D166" s="26"/>
      <c r="E166" s="26"/>
      <c r="F166" s="26"/>
      <c r="G166" s="26"/>
      <c r="H166" s="26"/>
      <c r="I166" s="26"/>
      <c r="J166" s="26"/>
      <c r="K166" s="26"/>
      <c r="L166" s="26"/>
      <c r="M166" s="26"/>
      <c r="N166" s="26"/>
      <c r="O166" s="26"/>
      <c r="P166" s="26"/>
      <c r="Q166" s="26"/>
      <c r="R166" s="26"/>
      <c r="S166" s="26"/>
    </row>
    <row r="167" spans="1:19" x14ac:dyDescent="0.25">
      <c r="A167" s="26"/>
      <c r="B167" s="26"/>
      <c r="C167" s="26"/>
      <c r="D167" s="26"/>
      <c r="E167" s="26"/>
      <c r="F167" s="26"/>
      <c r="G167" s="26"/>
      <c r="H167" s="26"/>
      <c r="I167" s="26"/>
      <c r="J167" s="26"/>
      <c r="K167" s="26"/>
      <c r="L167" s="26"/>
      <c r="M167" s="26"/>
      <c r="N167" s="26"/>
      <c r="O167" s="26"/>
      <c r="P167" s="26"/>
      <c r="Q167" s="26"/>
      <c r="R167" s="26"/>
      <c r="S167" s="26"/>
    </row>
    <row r="168" spans="1:19" x14ac:dyDescent="0.25">
      <c r="A168" s="26"/>
      <c r="B168" s="26"/>
      <c r="C168" s="26"/>
      <c r="D168" s="26"/>
      <c r="E168" s="26"/>
      <c r="F168" s="26"/>
      <c r="G168" s="26"/>
      <c r="H168" s="26"/>
      <c r="I168" s="26"/>
      <c r="J168" s="26"/>
      <c r="K168" s="26"/>
      <c r="L168" s="26"/>
      <c r="M168" s="26"/>
      <c r="N168" s="26"/>
      <c r="O168" s="26"/>
      <c r="P168" s="26"/>
      <c r="Q168" s="26"/>
      <c r="R168" s="26"/>
      <c r="S168" s="26"/>
    </row>
    <row r="169" spans="1:19" x14ac:dyDescent="0.25">
      <c r="A169" s="26"/>
      <c r="B169" s="26"/>
      <c r="C169" s="26"/>
      <c r="D169" s="26"/>
      <c r="E169" s="26"/>
      <c r="F169" s="26"/>
      <c r="G169" s="26"/>
      <c r="H169" s="26"/>
      <c r="I169" s="26"/>
      <c r="J169" s="26"/>
      <c r="K169" s="26"/>
      <c r="L169" s="26"/>
      <c r="M169" s="26"/>
      <c r="N169" s="26"/>
      <c r="O169" s="26"/>
      <c r="P169" s="26"/>
      <c r="Q169" s="26"/>
      <c r="R169" s="26"/>
      <c r="S169" s="26"/>
    </row>
    <row r="170" spans="1:19" x14ac:dyDescent="0.25">
      <c r="A170" s="26"/>
      <c r="B170" s="26"/>
      <c r="C170" s="26"/>
      <c r="D170" s="26"/>
      <c r="E170" s="26"/>
      <c r="F170" s="26"/>
      <c r="G170" s="26"/>
      <c r="H170" s="26"/>
      <c r="I170" s="26"/>
      <c r="J170" s="26"/>
      <c r="K170" s="26"/>
      <c r="L170" s="26"/>
      <c r="M170" s="26"/>
      <c r="N170" s="26"/>
      <c r="O170" s="26"/>
      <c r="P170" s="26"/>
      <c r="Q170" s="26"/>
      <c r="R170" s="26"/>
      <c r="S170" s="26"/>
    </row>
    <row r="171" spans="1:19" x14ac:dyDescent="0.25">
      <c r="A171" s="26"/>
      <c r="B171" s="26"/>
      <c r="C171" s="26"/>
      <c r="D171" s="26"/>
      <c r="E171" s="26"/>
      <c r="F171" s="26"/>
      <c r="G171" s="26"/>
      <c r="H171" s="26"/>
      <c r="I171" s="26"/>
      <c r="J171" s="26"/>
      <c r="K171" s="26"/>
      <c r="L171" s="26"/>
      <c r="M171" s="26"/>
      <c r="N171" s="26"/>
      <c r="O171" s="26"/>
      <c r="P171" s="26"/>
      <c r="Q171" s="26"/>
      <c r="R171" s="26"/>
      <c r="S171" s="26"/>
    </row>
    <row r="172" spans="1:19" x14ac:dyDescent="0.25">
      <c r="A172" s="26"/>
      <c r="B172" s="26"/>
      <c r="C172" s="26"/>
      <c r="D172" s="26"/>
      <c r="E172" s="26"/>
      <c r="F172" s="26"/>
      <c r="G172" s="26"/>
      <c r="H172" s="26"/>
      <c r="I172" s="26"/>
      <c r="J172" s="26"/>
      <c r="K172" s="26"/>
      <c r="L172" s="26"/>
      <c r="M172" s="26"/>
      <c r="N172" s="26"/>
      <c r="O172" s="26"/>
      <c r="P172" s="26"/>
      <c r="Q172" s="26"/>
      <c r="R172" s="26"/>
      <c r="S172" s="26"/>
    </row>
    <row r="173" spans="1:19" x14ac:dyDescent="0.25">
      <c r="A173" s="26"/>
      <c r="B173" s="26"/>
      <c r="C173" s="26"/>
      <c r="D173" s="26"/>
      <c r="E173" s="26"/>
      <c r="F173" s="26"/>
      <c r="G173" s="26"/>
      <c r="H173" s="26"/>
      <c r="I173" s="26"/>
      <c r="J173" s="26"/>
      <c r="K173" s="26"/>
      <c r="L173" s="26"/>
      <c r="M173" s="26"/>
      <c r="N173" s="26"/>
      <c r="O173" s="26"/>
      <c r="P173" s="26"/>
      <c r="Q173" s="26"/>
      <c r="R173" s="26"/>
      <c r="S173" s="26"/>
    </row>
    <row r="174" spans="1:19" x14ac:dyDescent="0.25">
      <c r="A174" s="26"/>
      <c r="B174" s="26"/>
      <c r="C174" s="26"/>
      <c r="D174" s="26"/>
      <c r="E174" s="26"/>
      <c r="F174" s="26"/>
      <c r="G174" s="26"/>
      <c r="H174" s="26"/>
      <c r="I174" s="26"/>
      <c r="J174" s="26"/>
      <c r="K174" s="26"/>
      <c r="L174" s="26"/>
      <c r="M174" s="26"/>
      <c r="N174" s="26"/>
      <c r="O174" s="26"/>
      <c r="P174" s="26"/>
      <c r="Q174" s="26"/>
      <c r="R174" s="26"/>
      <c r="S174" s="26"/>
    </row>
    <row r="175" spans="1:19" x14ac:dyDescent="0.25">
      <c r="A175" s="26"/>
      <c r="B175" s="26"/>
      <c r="C175" s="26"/>
      <c r="D175" s="26"/>
      <c r="E175" s="26"/>
      <c r="F175" s="26"/>
      <c r="G175" s="26"/>
      <c r="H175" s="26"/>
      <c r="I175" s="26"/>
      <c r="J175" s="26"/>
      <c r="K175" s="26"/>
      <c r="L175" s="26"/>
      <c r="M175" s="26"/>
      <c r="N175" s="26"/>
      <c r="O175" s="26"/>
      <c r="P175" s="26"/>
      <c r="Q175" s="26"/>
      <c r="R175" s="26"/>
      <c r="S175" s="26"/>
    </row>
    <row r="176" spans="1:19" x14ac:dyDescent="0.25">
      <c r="A176" s="26"/>
      <c r="B176" s="26"/>
      <c r="C176" s="26"/>
      <c r="D176" s="26"/>
      <c r="E176" s="26"/>
      <c r="F176" s="26"/>
      <c r="G176" s="26"/>
      <c r="H176" s="26"/>
      <c r="I176" s="26"/>
      <c r="J176" s="26"/>
      <c r="K176" s="26"/>
      <c r="L176" s="26"/>
      <c r="M176" s="26"/>
      <c r="N176" s="26"/>
      <c r="O176" s="26"/>
      <c r="P176" s="26"/>
      <c r="Q176" s="26"/>
      <c r="R176" s="26"/>
      <c r="S176" s="26"/>
    </row>
    <row r="177" spans="1:19" x14ac:dyDescent="0.25">
      <c r="A177" s="26"/>
      <c r="B177" s="26"/>
      <c r="C177" s="26"/>
      <c r="D177" s="26"/>
      <c r="E177" s="26"/>
      <c r="F177" s="26"/>
      <c r="G177" s="26"/>
      <c r="H177" s="26"/>
      <c r="I177" s="26"/>
      <c r="J177" s="26"/>
      <c r="K177" s="26"/>
      <c r="L177" s="26"/>
      <c r="M177" s="26"/>
      <c r="N177" s="26"/>
      <c r="O177" s="26"/>
      <c r="P177" s="26"/>
      <c r="Q177" s="26"/>
      <c r="R177" s="26"/>
      <c r="S177" s="26"/>
    </row>
    <row r="178" spans="1:19" x14ac:dyDescent="0.25">
      <c r="A178" s="26"/>
      <c r="B178" s="26"/>
      <c r="C178" s="26"/>
      <c r="D178" s="26"/>
      <c r="E178" s="26"/>
      <c r="F178" s="26"/>
      <c r="G178" s="26"/>
      <c r="H178" s="26"/>
      <c r="I178" s="26"/>
      <c r="J178" s="26"/>
      <c r="K178" s="26"/>
      <c r="L178" s="26"/>
      <c r="M178" s="26"/>
      <c r="N178" s="26"/>
      <c r="O178" s="26"/>
      <c r="P178" s="26"/>
      <c r="Q178" s="26"/>
      <c r="R178" s="26"/>
      <c r="S178" s="26"/>
    </row>
    <row r="179" spans="1:19" x14ac:dyDescent="0.25">
      <c r="A179" s="26"/>
      <c r="B179" s="26"/>
      <c r="C179" s="26"/>
      <c r="D179" s="26"/>
      <c r="E179" s="26"/>
      <c r="F179" s="26"/>
      <c r="G179" s="26"/>
      <c r="H179" s="26"/>
      <c r="I179" s="26"/>
      <c r="J179" s="26"/>
      <c r="K179" s="26"/>
      <c r="L179" s="26"/>
      <c r="M179" s="26"/>
      <c r="N179" s="26"/>
      <c r="O179" s="26"/>
      <c r="P179" s="26"/>
      <c r="Q179" s="26"/>
      <c r="R179" s="26"/>
      <c r="S179" s="26"/>
    </row>
    <row r="180" spans="1:19" x14ac:dyDescent="0.25">
      <c r="A180" s="26"/>
      <c r="B180" s="26"/>
      <c r="C180" s="26"/>
      <c r="D180" s="26"/>
      <c r="E180" s="26"/>
      <c r="F180" s="26"/>
      <c r="G180" s="26"/>
      <c r="H180" s="26"/>
      <c r="I180" s="26"/>
      <c r="J180" s="26"/>
      <c r="K180" s="26"/>
      <c r="L180" s="26"/>
      <c r="M180" s="26"/>
      <c r="N180" s="26"/>
      <c r="O180" s="26"/>
      <c r="P180" s="26"/>
      <c r="Q180" s="26"/>
      <c r="R180" s="26"/>
      <c r="S180" s="26"/>
    </row>
    <row r="181" spans="1:19" x14ac:dyDescent="0.25">
      <c r="A181" s="26"/>
      <c r="B181" s="26"/>
      <c r="C181" s="26"/>
      <c r="D181" s="26"/>
      <c r="E181" s="26"/>
      <c r="F181" s="26"/>
      <c r="G181" s="26"/>
      <c r="H181" s="26"/>
      <c r="I181" s="26"/>
      <c r="J181" s="26"/>
      <c r="K181" s="26"/>
      <c r="L181" s="26"/>
      <c r="M181" s="26"/>
      <c r="N181" s="26"/>
      <c r="O181" s="26"/>
      <c r="P181" s="26"/>
      <c r="Q181" s="26"/>
      <c r="R181" s="26"/>
      <c r="S181" s="26"/>
    </row>
    <row r="182" spans="1:19" x14ac:dyDescent="0.25">
      <c r="A182" s="26"/>
      <c r="B182" s="26"/>
      <c r="C182" s="26"/>
      <c r="D182" s="26"/>
      <c r="E182" s="26"/>
      <c r="F182" s="26"/>
      <c r="G182" s="26"/>
      <c r="H182" s="26"/>
      <c r="I182" s="26"/>
      <c r="J182" s="26"/>
      <c r="K182" s="26"/>
      <c r="L182" s="26"/>
      <c r="M182" s="26"/>
      <c r="N182" s="26"/>
      <c r="O182" s="26"/>
      <c r="P182" s="26"/>
      <c r="Q182" s="26"/>
      <c r="R182" s="26"/>
      <c r="S182" s="26"/>
    </row>
    <row r="183" spans="1:19" x14ac:dyDescent="0.25">
      <c r="A183" s="26"/>
      <c r="B183" s="26"/>
      <c r="C183" s="26"/>
      <c r="D183" s="26"/>
      <c r="E183" s="26"/>
      <c r="F183" s="26"/>
      <c r="G183" s="26"/>
      <c r="H183" s="26"/>
      <c r="I183" s="26"/>
      <c r="J183" s="26"/>
      <c r="K183" s="26"/>
      <c r="L183" s="26"/>
      <c r="M183" s="26"/>
      <c r="N183" s="26"/>
      <c r="O183" s="26"/>
      <c r="P183" s="26"/>
      <c r="Q183" s="26"/>
      <c r="R183" s="26"/>
      <c r="S183" s="26"/>
    </row>
    <row r="184" spans="1:19" x14ac:dyDescent="0.25">
      <c r="A184" s="26"/>
      <c r="B184" s="26"/>
      <c r="C184" s="26"/>
      <c r="D184" s="26"/>
      <c r="E184" s="26"/>
      <c r="F184" s="26"/>
      <c r="G184" s="26"/>
      <c r="H184" s="26"/>
      <c r="I184" s="26"/>
      <c r="J184" s="26"/>
      <c r="K184" s="26"/>
      <c r="L184" s="26"/>
      <c r="M184" s="26"/>
      <c r="N184" s="26"/>
      <c r="O184" s="26"/>
      <c r="P184" s="26"/>
      <c r="Q184" s="26"/>
      <c r="R184" s="26"/>
      <c r="S184" s="26"/>
    </row>
    <row r="185" spans="1:19" x14ac:dyDescent="0.25">
      <c r="A185" s="26"/>
      <c r="B185" s="26"/>
      <c r="C185" s="26"/>
      <c r="D185" s="26"/>
      <c r="E185" s="26"/>
      <c r="F185" s="26"/>
      <c r="G185" s="26"/>
      <c r="H185" s="26"/>
      <c r="I185" s="26"/>
      <c r="J185" s="26"/>
      <c r="K185" s="26"/>
      <c r="L185" s="26"/>
      <c r="M185" s="26"/>
      <c r="N185" s="26"/>
      <c r="O185" s="26"/>
      <c r="P185" s="26"/>
      <c r="Q185" s="26"/>
      <c r="R185" s="26"/>
      <c r="S185" s="26"/>
    </row>
    <row r="186" spans="1:19" x14ac:dyDescent="0.25">
      <c r="A186" s="26"/>
      <c r="B186" s="26"/>
      <c r="C186" s="26"/>
      <c r="D186" s="26"/>
      <c r="E186" s="26"/>
      <c r="F186" s="26"/>
      <c r="G186" s="26"/>
      <c r="H186" s="26"/>
      <c r="I186" s="26"/>
      <c r="J186" s="26"/>
      <c r="K186" s="26"/>
      <c r="L186" s="26"/>
      <c r="M186" s="26"/>
      <c r="N186" s="26"/>
      <c r="O186" s="26"/>
      <c r="P186" s="26"/>
      <c r="Q186" s="26"/>
      <c r="R186" s="26"/>
      <c r="S186" s="26"/>
    </row>
    <row r="187" spans="1:19" x14ac:dyDescent="0.25">
      <c r="A187" s="26"/>
      <c r="B187" s="26"/>
      <c r="C187" s="26"/>
      <c r="D187" s="26"/>
      <c r="E187" s="26"/>
      <c r="F187" s="26"/>
      <c r="G187" s="26"/>
      <c r="H187" s="26"/>
      <c r="I187" s="26"/>
      <c r="J187" s="26"/>
      <c r="K187" s="26"/>
      <c r="L187" s="26"/>
      <c r="M187" s="26"/>
      <c r="N187" s="26"/>
      <c r="O187" s="26"/>
      <c r="P187" s="26"/>
      <c r="Q187" s="26"/>
      <c r="R187" s="26"/>
      <c r="S187" s="26"/>
    </row>
    <row r="188" spans="1:19" x14ac:dyDescent="0.25">
      <c r="A188" s="26"/>
      <c r="B188" s="26"/>
      <c r="C188" s="26"/>
      <c r="D188" s="26"/>
      <c r="E188" s="26"/>
      <c r="F188" s="26"/>
      <c r="G188" s="26"/>
      <c r="H188" s="26"/>
      <c r="I188" s="26"/>
      <c r="J188" s="26"/>
      <c r="K188" s="26"/>
      <c r="L188" s="26"/>
      <c r="M188" s="26"/>
      <c r="N188" s="26"/>
      <c r="O188" s="26"/>
      <c r="P188" s="26"/>
      <c r="Q188" s="26"/>
      <c r="R188" s="26"/>
      <c r="S188" s="26"/>
    </row>
    <row r="189" spans="1:19" x14ac:dyDescent="0.25">
      <c r="A189" s="26"/>
      <c r="B189" s="26"/>
      <c r="C189" s="26"/>
      <c r="D189" s="26"/>
      <c r="E189" s="26"/>
      <c r="F189" s="26"/>
      <c r="G189" s="26"/>
      <c r="H189" s="26"/>
      <c r="I189" s="26"/>
      <c r="J189" s="26"/>
      <c r="K189" s="26"/>
      <c r="L189" s="26"/>
      <c r="M189" s="26"/>
      <c r="N189" s="26"/>
      <c r="O189" s="26"/>
      <c r="P189" s="26"/>
      <c r="Q189" s="26"/>
      <c r="R189" s="26"/>
      <c r="S189" s="26"/>
    </row>
    <row r="190" spans="1:19" x14ac:dyDescent="0.25">
      <c r="A190" s="26"/>
      <c r="B190" s="26"/>
      <c r="C190" s="26"/>
      <c r="D190" s="26"/>
      <c r="E190" s="26"/>
      <c r="F190" s="26"/>
      <c r="G190" s="26"/>
      <c r="H190" s="26"/>
      <c r="I190" s="26"/>
      <c r="J190" s="26"/>
      <c r="K190" s="26"/>
      <c r="L190" s="26"/>
      <c r="M190" s="26"/>
      <c r="N190" s="26"/>
      <c r="O190" s="26"/>
      <c r="P190" s="26"/>
      <c r="Q190" s="26"/>
      <c r="R190" s="26"/>
      <c r="S190" s="26"/>
    </row>
    <row r="191" spans="1:19" x14ac:dyDescent="0.25">
      <c r="A191" s="26"/>
      <c r="B191" s="26"/>
      <c r="C191" s="26"/>
      <c r="D191" s="26"/>
      <c r="E191" s="26"/>
      <c r="F191" s="26"/>
      <c r="G191" s="26"/>
      <c r="H191" s="26"/>
      <c r="I191" s="26"/>
      <c r="J191" s="26"/>
      <c r="K191" s="26"/>
      <c r="L191" s="26"/>
      <c r="M191" s="26"/>
      <c r="N191" s="26"/>
      <c r="O191" s="26"/>
      <c r="P191" s="26"/>
      <c r="Q191" s="26"/>
      <c r="R191" s="26"/>
      <c r="S191" s="26"/>
    </row>
  </sheetData>
  <mergeCells count="6">
    <mergeCell ref="B46:D46"/>
    <mergeCell ref="B6:D6"/>
    <mergeCell ref="B16:D16"/>
    <mergeCell ref="B23:D23"/>
    <mergeCell ref="B31:D31"/>
    <mergeCell ref="B37:D37"/>
  </mergeCells>
  <pageMargins left="0.7" right="0.7" top="0.75" bottom="0.75" header="0" footer="0"/>
  <pageSetup orientation="portrait"/>
  <headerFooter>
    <oddHeader>&amp;LSS Multi Perm Template&amp;RSummary</oddHeader>
    <oddFooter>&amp;LSS Multi Perm Template</oddFooter>
  </headerFooter>
  <rowBreaks count="2" manualBreakCount="2">
    <brk id="30" man="1"/>
    <brk id="62" man="1"/>
  </rowBreaks>
  <colBreaks count="1" manualBreakCount="1">
    <brk id="11"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02"/>
  <sheetViews>
    <sheetView showGridLines="0" workbookViewId="0">
      <selection activeCell="B6" sqref="B6:F6"/>
    </sheetView>
  </sheetViews>
  <sheetFormatPr defaultColWidth="12.625" defaultRowHeight="15" customHeight="1" x14ac:dyDescent="0.2"/>
  <cols>
    <col min="1" max="1" width="7.625" customWidth="1"/>
    <col min="2" max="2" width="22.25" customWidth="1"/>
    <col min="3" max="4" width="7.625" customWidth="1"/>
    <col min="5" max="5" width="1.875" customWidth="1"/>
    <col min="6" max="6" width="11.75" customWidth="1"/>
    <col min="7" max="28" width="7.625" customWidth="1"/>
  </cols>
  <sheetData>
    <row r="1" spans="2:6" ht="14.25" customHeight="1" x14ac:dyDescent="0.2"/>
    <row r="2" spans="2:6" ht="14.25" customHeight="1" x14ac:dyDescent="0.2"/>
    <row r="3" spans="2:6" ht="14.25" customHeight="1" x14ac:dyDescent="0.2"/>
    <row r="4" spans="2:6" ht="14.25" customHeight="1" x14ac:dyDescent="0.2"/>
    <row r="5" spans="2:6" ht="14.25" customHeight="1" x14ac:dyDescent="0.2"/>
    <row r="6" spans="2:6" ht="14.25" x14ac:dyDescent="0.2">
      <c r="B6" s="337" t="s">
        <v>90</v>
      </c>
      <c r="C6" s="332"/>
      <c r="D6" s="332"/>
      <c r="E6" s="332"/>
      <c r="F6" s="333"/>
    </row>
    <row r="7" spans="2:6" ht="14.25" customHeight="1" x14ac:dyDescent="0.25">
      <c r="B7" s="117" t="s">
        <v>90</v>
      </c>
      <c r="C7" s="118"/>
      <c r="D7" s="118"/>
      <c r="E7" s="119" t="s">
        <v>76</v>
      </c>
      <c r="F7" s="120"/>
    </row>
    <row r="8" spans="2:6" ht="14.25" customHeight="1" x14ac:dyDescent="0.25">
      <c r="B8" s="121" t="s">
        <v>268</v>
      </c>
      <c r="C8" s="122"/>
      <c r="D8" s="123">
        <f>F8/F10</f>
        <v>0</v>
      </c>
      <c r="E8" s="122"/>
      <c r="F8" s="124">
        <v>0</v>
      </c>
    </row>
    <row r="9" spans="2:6" ht="14.25" customHeight="1" x14ac:dyDescent="0.25">
      <c r="B9" s="121" t="s">
        <v>91</v>
      </c>
      <c r="C9" s="122"/>
      <c r="D9" s="123">
        <v>1</v>
      </c>
      <c r="E9" s="123"/>
      <c r="F9" s="125">
        <f>'Loan Sizing'!D30</f>
        <v>6950000</v>
      </c>
    </row>
    <row r="10" spans="2:6" ht="14.25" customHeight="1" x14ac:dyDescent="0.25">
      <c r="B10" s="126" t="s">
        <v>92</v>
      </c>
      <c r="C10" s="127"/>
      <c r="D10" s="127"/>
      <c r="E10" s="127"/>
      <c r="F10" s="128">
        <f>SUM(F9)</f>
        <v>6950000</v>
      </c>
    </row>
    <row r="11" spans="2:6" ht="14.25" customHeight="1" x14ac:dyDescent="0.2">
      <c r="B11" s="129"/>
      <c r="C11" s="130"/>
      <c r="D11" s="130"/>
      <c r="E11" s="130"/>
      <c r="F11" s="131"/>
    </row>
    <row r="12" spans="2:6" ht="14.25" customHeight="1" x14ac:dyDescent="0.2">
      <c r="B12" s="338" t="s">
        <v>77</v>
      </c>
      <c r="C12" s="335"/>
      <c r="D12" s="335"/>
      <c r="E12" s="335"/>
      <c r="F12" s="336"/>
    </row>
    <row r="13" spans="2:6" ht="14.25" customHeight="1" x14ac:dyDescent="0.25">
      <c r="B13" s="121" t="s">
        <v>78</v>
      </c>
      <c r="C13" s="122"/>
      <c r="D13" s="122"/>
      <c r="E13" s="122"/>
      <c r="F13" s="132">
        <v>5000000</v>
      </c>
    </row>
    <row r="14" spans="2:6" ht="14.25" customHeight="1" x14ac:dyDescent="0.25">
      <c r="B14" s="121" t="s">
        <v>79</v>
      </c>
      <c r="C14" s="133">
        <v>0.01</v>
      </c>
      <c r="D14" s="133"/>
      <c r="E14" s="133"/>
      <c r="F14" s="134">
        <f>C14*F10</f>
        <v>69500</v>
      </c>
    </row>
    <row r="15" spans="2:6" ht="14.25" customHeight="1" x14ac:dyDescent="0.25">
      <c r="B15" s="121" t="s">
        <v>80</v>
      </c>
      <c r="C15" s="122"/>
      <c r="D15" s="122"/>
      <c r="E15" s="122"/>
      <c r="F15" s="132">
        <v>15000</v>
      </c>
    </row>
    <row r="16" spans="2:6" ht="14.25" customHeight="1" x14ac:dyDescent="0.25">
      <c r="B16" s="121" t="s">
        <v>81</v>
      </c>
      <c r="C16" s="122"/>
      <c r="D16" s="122"/>
      <c r="E16" s="122"/>
      <c r="F16" s="132">
        <v>25000</v>
      </c>
    </row>
    <row r="17" spans="2:6" ht="14.25" customHeight="1" x14ac:dyDescent="0.25">
      <c r="B17" s="121" t="s">
        <v>93</v>
      </c>
      <c r="C17" s="122"/>
      <c r="D17" s="122"/>
      <c r="E17" s="122"/>
      <c r="F17" s="134">
        <f>F10-SUM(F13:F16)</f>
        <v>1840500</v>
      </c>
    </row>
    <row r="18" spans="2:6" ht="14.25" customHeight="1" x14ac:dyDescent="0.25">
      <c r="B18" s="126" t="s">
        <v>94</v>
      </c>
      <c r="C18" s="127"/>
      <c r="D18" s="127"/>
      <c r="E18" s="127"/>
      <c r="F18" s="128">
        <f>SUM(F13:F17)</f>
        <v>6950000</v>
      </c>
    </row>
    <row r="19" spans="2:6" ht="14.25" customHeight="1" x14ac:dyDescent="0.2"/>
    <row r="20" spans="2:6" ht="14.25" customHeight="1" x14ac:dyDescent="0.2"/>
    <row r="21" spans="2:6" ht="14.25" customHeight="1" x14ac:dyDescent="0.2"/>
    <row r="22" spans="2:6" ht="14.25" customHeight="1" x14ac:dyDescent="0.2"/>
    <row r="23" spans="2:6" ht="14.25" customHeight="1" x14ac:dyDescent="0.2"/>
    <row r="24" spans="2:6" ht="14.25" customHeight="1" x14ac:dyDescent="0.2"/>
    <row r="25" spans="2:6" ht="14.25" customHeight="1" x14ac:dyDescent="0.2"/>
    <row r="26" spans="2:6" ht="14.25" customHeight="1" x14ac:dyDescent="0.2"/>
    <row r="27" spans="2:6" ht="14.25" customHeight="1" x14ac:dyDescent="0.2"/>
    <row r="28" spans="2:6" ht="14.25" customHeight="1" x14ac:dyDescent="0.2"/>
    <row r="29" spans="2:6" ht="14.25" customHeight="1" x14ac:dyDescent="0.2"/>
    <row r="30" spans="2:6" ht="14.25" customHeight="1" x14ac:dyDescent="0.2"/>
    <row r="31" spans="2:6" ht="14.25" customHeight="1" x14ac:dyDescent="0.2"/>
    <row r="32" spans="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sheetData>
  <mergeCells count="2">
    <mergeCell ref="B6:F6"/>
    <mergeCell ref="B12:F12"/>
  </mergeCells>
  <pageMargins left="0.7" right="0.7" top="0.75" bottom="0.75" header="0" footer="0"/>
  <pageSetup orientation="portrait"/>
  <headerFooter>
    <oddHeader>&amp;LSS Multi Perm Template&amp;RSources Uses</oddHeader>
    <oddFooter>&amp;LSS Multi Perm Template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4"/>
  <sheetViews>
    <sheetView showGridLines="0" workbookViewId="0">
      <selection activeCell="B6" sqref="B6:I6"/>
    </sheetView>
  </sheetViews>
  <sheetFormatPr defaultColWidth="12.625" defaultRowHeight="15" customHeight="1" x14ac:dyDescent="0.2"/>
  <cols>
    <col min="1" max="1" width="7.625" customWidth="1"/>
    <col min="2" max="2" width="14" bestFit="1" customWidth="1"/>
    <col min="3" max="3" width="12.5" customWidth="1"/>
    <col min="4" max="4" width="9.125" bestFit="1" customWidth="1"/>
    <col min="5" max="5" width="7" customWidth="1"/>
    <col min="6" max="6" width="13" customWidth="1"/>
    <col min="7" max="7" width="15.125" customWidth="1"/>
    <col min="8" max="9" width="13.75" customWidth="1"/>
    <col min="10" max="26" width="7.625" customWidth="1"/>
  </cols>
  <sheetData>
    <row r="1" spans="1:26" ht="1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35" t="s">
        <v>95</v>
      </c>
      <c r="C5" s="1"/>
      <c r="D5" s="1"/>
      <c r="E5" s="1"/>
      <c r="F5" s="1"/>
      <c r="G5" s="1"/>
      <c r="H5" s="1"/>
      <c r="I5" s="1"/>
      <c r="J5" s="1"/>
      <c r="K5" s="1"/>
      <c r="L5" s="1"/>
      <c r="M5" s="1"/>
      <c r="N5" s="1"/>
      <c r="O5" s="1"/>
      <c r="P5" s="1"/>
      <c r="Q5" s="1"/>
      <c r="R5" s="1"/>
      <c r="S5" s="1"/>
      <c r="T5" s="1"/>
      <c r="U5" s="1"/>
      <c r="V5" s="1"/>
      <c r="W5" s="1"/>
      <c r="X5" s="1"/>
      <c r="Y5" s="1"/>
      <c r="Z5" s="1"/>
    </row>
    <row r="6" spans="1:26" x14ac:dyDescent="0.25">
      <c r="A6" s="1"/>
      <c r="B6" s="339" t="s">
        <v>7</v>
      </c>
      <c r="C6" s="332"/>
      <c r="D6" s="332"/>
      <c r="E6" s="332"/>
      <c r="F6" s="332"/>
      <c r="G6" s="332"/>
      <c r="H6" s="332"/>
      <c r="I6" s="333"/>
      <c r="J6" s="1"/>
      <c r="K6" s="1"/>
      <c r="L6" s="1"/>
      <c r="M6" s="1"/>
      <c r="N6" s="1"/>
      <c r="O6" s="1"/>
      <c r="P6" s="1"/>
      <c r="Q6" s="1"/>
      <c r="R6" s="1"/>
      <c r="S6" s="1"/>
      <c r="T6" s="1"/>
      <c r="U6" s="1"/>
      <c r="V6" s="1"/>
      <c r="W6" s="1"/>
      <c r="X6" s="1"/>
      <c r="Y6" s="1"/>
      <c r="Z6" s="1"/>
    </row>
    <row r="7" spans="1:26" ht="14.25" customHeight="1" x14ac:dyDescent="0.25">
      <c r="A7" s="1"/>
      <c r="B7" s="136" t="s">
        <v>96</v>
      </c>
      <c r="C7" s="137" t="s">
        <v>97</v>
      </c>
      <c r="D7" s="137" t="s">
        <v>98</v>
      </c>
      <c r="E7" s="137" t="s">
        <v>99</v>
      </c>
      <c r="F7" s="137" t="s">
        <v>258</v>
      </c>
      <c r="G7" s="137" t="s">
        <v>100</v>
      </c>
      <c r="H7" s="137" t="s">
        <v>101</v>
      </c>
      <c r="I7" s="138" t="s">
        <v>102</v>
      </c>
      <c r="J7" s="1"/>
      <c r="K7" s="1"/>
      <c r="L7" s="1"/>
      <c r="M7" s="1"/>
      <c r="N7" s="1"/>
      <c r="O7" s="1"/>
      <c r="P7" s="1"/>
      <c r="Q7" s="1"/>
      <c r="R7" s="1"/>
      <c r="S7" s="1"/>
      <c r="T7" s="1"/>
      <c r="U7" s="1"/>
      <c r="V7" s="1"/>
      <c r="W7" s="1"/>
      <c r="X7" s="1"/>
      <c r="Y7" s="1"/>
      <c r="Z7" s="1"/>
    </row>
    <row r="8" spans="1:26" ht="14.25" customHeight="1" x14ac:dyDescent="0.3">
      <c r="A8" s="1"/>
      <c r="B8" s="139">
        <v>1</v>
      </c>
      <c r="C8" s="140" t="s">
        <v>103</v>
      </c>
      <c r="D8" s="141">
        <v>2</v>
      </c>
      <c r="E8" s="141">
        <v>2</v>
      </c>
      <c r="F8" s="142">
        <v>1200</v>
      </c>
      <c r="G8" s="143">
        <v>1750</v>
      </c>
      <c r="H8" s="144">
        <v>42156</v>
      </c>
      <c r="I8" s="145">
        <v>44348</v>
      </c>
      <c r="J8" s="1"/>
      <c r="K8" s="1"/>
      <c r="L8" s="1"/>
      <c r="M8" s="340"/>
      <c r="N8" s="341"/>
      <c r="O8" s="341"/>
      <c r="P8" s="341"/>
      <c r="Q8" s="341"/>
      <c r="R8" s="341"/>
      <c r="S8" s="341"/>
      <c r="T8" s="341"/>
      <c r="U8" s="1"/>
      <c r="V8" s="1"/>
      <c r="W8" s="1"/>
      <c r="X8" s="1"/>
      <c r="Y8" s="1"/>
      <c r="Z8" s="1"/>
    </row>
    <row r="9" spans="1:26" ht="14.25" customHeight="1" x14ac:dyDescent="0.25">
      <c r="A9" s="1"/>
      <c r="B9" s="139">
        <v>2</v>
      </c>
      <c r="C9" s="140" t="s">
        <v>104</v>
      </c>
      <c r="D9" s="141">
        <v>2</v>
      </c>
      <c r="E9" s="141">
        <v>2</v>
      </c>
      <c r="F9" s="142">
        <v>1250</v>
      </c>
      <c r="G9" s="143">
        <v>1650</v>
      </c>
      <c r="H9" s="144">
        <v>40029</v>
      </c>
      <c r="I9" s="145">
        <v>44288</v>
      </c>
      <c r="J9" s="1"/>
      <c r="K9" s="1"/>
      <c r="L9" s="1"/>
      <c r="M9" s="1"/>
      <c r="N9" s="1"/>
      <c r="O9" s="1"/>
      <c r="P9" s="1"/>
      <c r="Q9" s="1"/>
      <c r="R9" s="1"/>
      <c r="S9" s="1"/>
      <c r="T9" s="1"/>
      <c r="U9" s="1"/>
      <c r="V9" s="1"/>
      <c r="W9" s="1"/>
      <c r="X9" s="1"/>
      <c r="Y9" s="1"/>
      <c r="Z9" s="1"/>
    </row>
    <row r="10" spans="1:26" ht="14.25" customHeight="1" x14ac:dyDescent="0.25">
      <c r="A10" s="1"/>
      <c r="B10" s="139">
        <v>3</v>
      </c>
      <c r="C10" s="140" t="s">
        <v>105</v>
      </c>
      <c r="D10" s="141">
        <v>2</v>
      </c>
      <c r="E10" s="141">
        <v>2</v>
      </c>
      <c r="F10" s="142">
        <v>1250</v>
      </c>
      <c r="G10" s="143">
        <v>1650</v>
      </c>
      <c r="H10" s="144">
        <v>42958</v>
      </c>
      <c r="I10" s="145">
        <v>44350</v>
      </c>
      <c r="J10" s="1"/>
      <c r="K10" s="1"/>
      <c r="L10" s="1"/>
      <c r="M10" s="1"/>
      <c r="N10" s="1"/>
      <c r="O10" s="1"/>
      <c r="P10" s="1"/>
      <c r="Q10" s="1"/>
      <c r="R10" s="1"/>
      <c r="S10" s="1"/>
      <c r="T10" s="1"/>
      <c r="U10" s="1"/>
      <c r="V10" s="1"/>
      <c r="W10" s="1"/>
      <c r="X10" s="1"/>
      <c r="Y10" s="1"/>
      <c r="Z10" s="1"/>
    </row>
    <row r="11" spans="1:26" ht="14.25" customHeight="1" x14ac:dyDescent="0.25">
      <c r="A11" s="1"/>
      <c r="B11" s="139">
        <v>4</v>
      </c>
      <c r="C11" s="140" t="s">
        <v>106</v>
      </c>
      <c r="D11" s="141">
        <v>2</v>
      </c>
      <c r="E11" s="141">
        <v>2</v>
      </c>
      <c r="F11" s="142">
        <v>1250</v>
      </c>
      <c r="G11" s="143">
        <v>1700</v>
      </c>
      <c r="H11" s="144">
        <v>39918</v>
      </c>
      <c r="I11" s="145">
        <v>44351</v>
      </c>
      <c r="J11" s="1"/>
      <c r="K11" s="1"/>
      <c r="L11" s="1"/>
      <c r="M11" s="1"/>
      <c r="N11" s="1"/>
      <c r="O11" s="1"/>
      <c r="P11" s="1"/>
      <c r="Q11" s="1"/>
      <c r="R11" s="1"/>
      <c r="S11" s="1"/>
      <c r="T11" s="1"/>
      <c r="U11" s="1"/>
      <c r="V11" s="1"/>
      <c r="W11" s="1"/>
      <c r="X11" s="1"/>
      <c r="Y11" s="1"/>
      <c r="Z11" s="1"/>
    </row>
    <row r="12" spans="1:26" ht="14.25" customHeight="1" x14ac:dyDescent="0.25">
      <c r="A12" s="1"/>
      <c r="B12" s="139">
        <v>5</v>
      </c>
      <c r="C12" s="140" t="s">
        <v>107</v>
      </c>
      <c r="D12" s="141">
        <v>2</v>
      </c>
      <c r="E12" s="141">
        <v>2</v>
      </c>
      <c r="F12" s="142">
        <v>1250</v>
      </c>
      <c r="G12" s="143">
        <v>1500</v>
      </c>
      <c r="H12" s="144">
        <v>40641</v>
      </c>
      <c r="I12" s="145">
        <v>44352</v>
      </c>
      <c r="J12" s="1"/>
      <c r="K12" s="1"/>
      <c r="L12" s="1"/>
      <c r="M12" s="1"/>
      <c r="N12" s="1"/>
      <c r="O12" s="1"/>
      <c r="P12" s="1"/>
      <c r="Q12" s="1"/>
      <c r="R12" s="1"/>
      <c r="S12" s="1"/>
      <c r="T12" s="1"/>
      <c r="U12" s="1"/>
      <c r="V12" s="1"/>
      <c r="W12" s="1"/>
      <c r="X12" s="1"/>
      <c r="Y12" s="1"/>
      <c r="Z12" s="1"/>
    </row>
    <row r="13" spans="1:26" ht="14.25" customHeight="1" x14ac:dyDescent="0.25">
      <c r="A13" s="1"/>
      <c r="B13" s="139">
        <v>6</v>
      </c>
      <c r="C13" s="140" t="s">
        <v>108</v>
      </c>
      <c r="D13" s="141">
        <v>2</v>
      </c>
      <c r="E13" s="141">
        <v>2</v>
      </c>
      <c r="F13" s="142">
        <v>1300</v>
      </c>
      <c r="G13" s="143">
        <v>1550</v>
      </c>
      <c r="H13" s="144">
        <v>42156</v>
      </c>
      <c r="I13" s="145">
        <v>44353</v>
      </c>
      <c r="J13" s="1"/>
      <c r="K13" s="1"/>
      <c r="L13" s="1"/>
      <c r="M13" s="1"/>
      <c r="N13" s="1"/>
      <c r="O13" s="1"/>
      <c r="P13" s="1"/>
      <c r="Q13" s="1"/>
      <c r="R13" s="1"/>
      <c r="S13" s="1"/>
      <c r="T13" s="1"/>
      <c r="U13" s="1"/>
      <c r="V13" s="1"/>
      <c r="W13" s="1"/>
      <c r="X13" s="1"/>
      <c r="Y13" s="1"/>
      <c r="Z13" s="1"/>
    </row>
    <row r="14" spans="1:26" ht="14.25" customHeight="1" x14ac:dyDescent="0.25">
      <c r="A14" s="1"/>
      <c r="B14" s="139">
        <v>7</v>
      </c>
      <c r="C14" s="140" t="s">
        <v>109</v>
      </c>
      <c r="D14" s="141">
        <v>2</v>
      </c>
      <c r="E14" s="141">
        <v>2</v>
      </c>
      <c r="F14" s="142">
        <v>1300</v>
      </c>
      <c r="G14" s="143">
        <v>1600</v>
      </c>
      <c r="H14" s="144">
        <v>40029</v>
      </c>
      <c r="I14" s="145">
        <v>44354</v>
      </c>
      <c r="J14" s="1"/>
      <c r="K14" s="1"/>
      <c r="L14" s="1"/>
      <c r="M14" s="1"/>
      <c r="N14" s="1"/>
      <c r="O14" s="1"/>
      <c r="P14" s="1"/>
      <c r="Q14" s="1"/>
      <c r="R14" s="1"/>
      <c r="S14" s="1"/>
      <c r="T14" s="1"/>
      <c r="U14" s="1"/>
      <c r="V14" s="1"/>
      <c r="W14" s="1"/>
      <c r="X14" s="1"/>
      <c r="Y14" s="1"/>
      <c r="Z14" s="1"/>
    </row>
    <row r="15" spans="1:26" ht="14.25" customHeight="1" x14ac:dyDescent="0.25">
      <c r="A15" s="1"/>
      <c r="B15" s="139">
        <v>8</v>
      </c>
      <c r="C15" s="140" t="s">
        <v>110</v>
      </c>
      <c r="D15" s="141">
        <v>2</v>
      </c>
      <c r="E15" s="141">
        <v>2</v>
      </c>
      <c r="F15" s="142">
        <v>1300</v>
      </c>
      <c r="G15" s="143">
        <v>1750</v>
      </c>
      <c r="H15" s="144">
        <v>42989</v>
      </c>
      <c r="I15" s="145">
        <v>44355</v>
      </c>
      <c r="J15" s="1"/>
      <c r="K15" s="1"/>
      <c r="L15" s="1"/>
      <c r="M15" s="1"/>
      <c r="N15" s="1"/>
      <c r="O15" s="1"/>
      <c r="P15" s="1"/>
      <c r="Q15" s="1"/>
      <c r="R15" s="1"/>
      <c r="S15" s="1"/>
      <c r="T15" s="1"/>
      <c r="U15" s="1"/>
      <c r="V15" s="1"/>
      <c r="W15" s="1"/>
      <c r="X15" s="1"/>
      <c r="Y15" s="1"/>
      <c r="Z15" s="1"/>
    </row>
    <row r="16" spans="1:26" ht="14.25" customHeight="1" x14ac:dyDescent="0.25">
      <c r="A16" s="1"/>
      <c r="B16" s="139">
        <v>9</v>
      </c>
      <c r="C16" s="140" t="s">
        <v>111</v>
      </c>
      <c r="D16" s="141">
        <v>2</v>
      </c>
      <c r="E16" s="141">
        <v>2</v>
      </c>
      <c r="F16" s="142">
        <v>1300</v>
      </c>
      <c r="G16" s="143">
        <v>1850</v>
      </c>
      <c r="H16" s="144">
        <v>42156</v>
      </c>
      <c r="I16" s="145">
        <v>44478</v>
      </c>
      <c r="J16" s="1"/>
      <c r="K16" s="1"/>
      <c r="L16" s="1"/>
      <c r="M16" s="1"/>
      <c r="N16" s="1"/>
      <c r="O16" s="1"/>
      <c r="P16" s="1"/>
      <c r="Q16" s="1"/>
      <c r="R16" s="1"/>
      <c r="S16" s="1"/>
      <c r="T16" s="1"/>
      <c r="U16" s="1"/>
      <c r="V16" s="1"/>
      <c r="W16" s="1"/>
      <c r="X16" s="1"/>
      <c r="Y16" s="1"/>
      <c r="Z16" s="1"/>
    </row>
    <row r="17" spans="1:26" ht="14.25" customHeight="1" x14ac:dyDescent="0.25">
      <c r="A17" s="1"/>
      <c r="B17" s="139">
        <v>10</v>
      </c>
      <c r="C17" s="140" t="s">
        <v>112</v>
      </c>
      <c r="D17" s="141">
        <v>2</v>
      </c>
      <c r="E17" s="141">
        <v>2</v>
      </c>
      <c r="F17" s="142">
        <v>1300</v>
      </c>
      <c r="G17" s="143">
        <v>1650</v>
      </c>
      <c r="H17" s="144">
        <v>40029</v>
      </c>
      <c r="I17" s="145">
        <v>44479</v>
      </c>
      <c r="J17" s="1"/>
      <c r="K17" s="1"/>
      <c r="L17" s="1"/>
      <c r="M17" s="1"/>
      <c r="N17" s="1"/>
      <c r="O17" s="1"/>
      <c r="P17" s="1"/>
      <c r="Q17" s="1"/>
      <c r="R17" s="1"/>
      <c r="S17" s="1"/>
      <c r="T17" s="1"/>
      <c r="U17" s="1"/>
      <c r="V17" s="1"/>
      <c r="W17" s="1"/>
      <c r="X17" s="1"/>
      <c r="Y17" s="1"/>
      <c r="Z17" s="1"/>
    </row>
    <row r="18" spans="1:26" ht="14.25" customHeight="1" x14ac:dyDescent="0.25">
      <c r="A18" s="1"/>
      <c r="B18" s="139">
        <v>11</v>
      </c>
      <c r="C18" s="140" t="s">
        <v>113</v>
      </c>
      <c r="D18" s="141">
        <v>2</v>
      </c>
      <c r="E18" s="141">
        <v>2</v>
      </c>
      <c r="F18" s="142">
        <v>1350</v>
      </c>
      <c r="G18" s="143">
        <v>1800</v>
      </c>
      <c r="H18" s="144">
        <v>42958</v>
      </c>
      <c r="I18" s="145">
        <v>44480</v>
      </c>
      <c r="J18" s="1"/>
      <c r="K18" s="1"/>
      <c r="L18" s="1"/>
      <c r="M18" s="1"/>
      <c r="N18" s="1"/>
      <c r="O18" s="1"/>
      <c r="P18" s="1"/>
      <c r="Q18" s="1"/>
      <c r="R18" s="1"/>
      <c r="S18" s="1"/>
      <c r="T18" s="1"/>
      <c r="U18" s="1"/>
      <c r="V18" s="1"/>
      <c r="W18" s="1"/>
      <c r="X18" s="1"/>
      <c r="Y18" s="1"/>
      <c r="Z18" s="1"/>
    </row>
    <row r="19" spans="1:26" ht="14.25" customHeight="1" x14ac:dyDescent="0.25">
      <c r="A19" s="1"/>
      <c r="B19" s="139">
        <v>12</v>
      </c>
      <c r="C19" s="140" t="s">
        <v>114</v>
      </c>
      <c r="D19" s="141">
        <v>2</v>
      </c>
      <c r="E19" s="141">
        <v>2</v>
      </c>
      <c r="F19" s="142">
        <v>1350</v>
      </c>
      <c r="G19" s="143">
        <v>1750</v>
      </c>
      <c r="H19" s="144">
        <v>39918</v>
      </c>
      <c r="I19" s="145">
        <v>44481</v>
      </c>
      <c r="J19" s="1"/>
      <c r="K19" s="1"/>
      <c r="L19" s="1"/>
      <c r="M19" s="1"/>
      <c r="N19" s="1"/>
      <c r="O19" s="1"/>
      <c r="P19" s="1"/>
      <c r="Q19" s="1"/>
      <c r="R19" s="1"/>
      <c r="S19" s="1"/>
      <c r="T19" s="1"/>
      <c r="U19" s="1"/>
      <c r="V19" s="1"/>
      <c r="W19" s="1"/>
      <c r="X19" s="1"/>
      <c r="Y19" s="1"/>
      <c r="Z19" s="1"/>
    </row>
    <row r="20" spans="1:26" ht="14.25" customHeight="1" x14ac:dyDescent="0.25">
      <c r="A20" s="1"/>
      <c r="B20" s="139">
        <v>13</v>
      </c>
      <c r="C20" s="140" t="s">
        <v>115</v>
      </c>
      <c r="D20" s="141">
        <v>2</v>
      </c>
      <c r="E20" s="141">
        <v>2</v>
      </c>
      <c r="F20" s="142">
        <v>1300</v>
      </c>
      <c r="G20" s="143">
        <v>1600</v>
      </c>
      <c r="H20" s="144">
        <v>40702</v>
      </c>
      <c r="I20" s="145">
        <v>44360</v>
      </c>
      <c r="J20" s="1"/>
      <c r="K20" s="1"/>
      <c r="L20" s="1"/>
      <c r="M20" s="1"/>
      <c r="N20" s="1"/>
      <c r="O20" s="1"/>
      <c r="P20" s="1"/>
      <c r="Q20" s="1"/>
      <c r="R20" s="1"/>
      <c r="S20" s="1"/>
      <c r="T20" s="1"/>
      <c r="U20" s="1"/>
      <c r="V20" s="1"/>
      <c r="W20" s="1"/>
      <c r="X20" s="1"/>
      <c r="Y20" s="1"/>
      <c r="Z20" s="1"/>
    </row>
    <row r="21" spans="1:26" ht="14.25" customHeight="1" x14ac:dyDescent="0.25">
      <c r="A21" s="1"/>
      <c r="B21" s="139">
        <v>14</v>
      </c>
      <c r="C21" s="140" t="s">
        <v>116</v>
      </c>
      <c r="D21" s="141">
        <v>2</v>
      </c>
      <c r="E21" s="141">
        <v>2</v>
      </c>
      <c r="F21" s="142">
        <v>1400</v>
      </c>
      <c r="G21" s="143">
        <v>1650</v>
      </c>
      <c r="H21" s="144">
        <v>39859</v>
      </c>
      <c r="I21" s="145">
        <v>44361</v>
      </c>
      <c r="J21" s="1"/>
      <c r="K21" s="1"/>
      <c r="L21" s="1"/>
      <c r="M21" s="1"/>
      <c r="N21" s="1"/>
      <c r="O21" s="1"/>
      <c r="P21" s="1"/>
      <c r="Q21" s="1"/>
      <c r="R21" s="1"/>
      <c r="S21" s="1"/>
      <c r="T21" s="1"/>
      <c r="U21" s="1"/>
      <c r="V21" s="1"/>
      <c r="W21" s="1"/>
      <c r="X21" s="1"/>
      <c r="Y21" s="1"/>
      <c r="Z21" s="1"/>
    </row>
    <row r="22" spans="1:26" ht="14.25" customHeight="1" x14ac:dyDescent="0.25">
      <c r="A22" s="1"/>
      <c r="B22" s="139">
        <v>15</v>
      </c>
      <c r="C22" s="140" t="s">
        <v>117</v>
      </c>
      <c r="D22" s="141">
        <v>2</v>
      </c>
      <c r="E22" s="141">
        <v>2</v>
      </c>
      <c r="F22" s="142">
        <v>1450</v>
      </c>
      <c r="G22" s="143">
        <v>1750</v>
      </c>
      <c r="H22" s="144">
        <v>42156</v>
      </c>
      <c r="I22" s="145">
        <v>44572</v>
      </c>
      <c r="J22" s="1"/>
      <c r="K22" s="1"/>
      <c r="L22" s="1"/>
      <c r="M22" s="1"/>
      <c r="N22" s="1"/>
      <c r="O22" s="1"/>
      <c r="P22" s="1"/>
      <c r="Q22" s="1"/>
      <c r="R22" s="1"/>
      <c r="S22" s="1"/>
      <c r="T22" s="1"/>
      <c r="U22" s="1"/>
      <c r="V22" s="1"/>
      <c r="W22" s="1"/>
      <c r="X22" s="1"/>
      <c r="Y22" s="1"/>
      <c r="Z22" s="1"/>
    </row>
    <row r="23" spans="1:26" ht="14.25" customHeight="1" x14ac:dyDescent="0.25">
      <c r="A23" s="1"/>
      <c r="B23" s="139">
        <v>16</v>
      </c>
      <c r="C23" s="140" t="s">
        <v>118</v>
      </c>
      <c r="D23" s="141">
        <v>2</v>
      </c>
      <c r="E23" s="141">
        <v>2</v>
      </c>
      <c r="F23" s="142">
        <v>1350</v>
      </c>
      <c r="G23" s="143">
        <v>1800</v>
      </c>
      <c r="H23" s="144">
        <v>40029</v>
      </c>
      <c r="I23" s="145">
        <v>44573</v>
      </c>
      <c r="J23" s="1"/>
      <c r="K23" s="1"/>
      <c r="L23" s="1"/>
      <c r="M23" s="1"/>
      <c r="N23" s="1"/>
      <c r="O23" s="1"/>
      <c r="P23" s="1"/>
      <c r="Q23" s="1"/>
      <c r="R23" s="1"/>
      <c r="S23" s="1"/>
      <c r="T23" s="1"/>
      <c r="U23" s="1"/>
      <c r="V23" s="1"/>
      <c r="W23" s="1"/>
      <c r="X23" s="1"/>
      <c r="Y23" s="1"/>
      <c r="Z23" s="1"/>
    </row>
    <row r="24" spans="1:26" ht="14.25" customHeight="1" x14ac:dyDescent="0.25">
      <c r="A24" s="1"/>
      <c r="B24" s="139">
        <v>17</v>
      </c>
      <c r="C24" s="140" t="s">
        <v>119</v>
      </c>
      <c r="D24" s="141">
        <v>2</v>
      </c>
      <c r="E24" s="141">
        <v>2</v>
      </c>
      <c r="F24" s="142">
        <v>1350</v>
      </c>
      <c r="G24" s="143">
        <v>1850</v>
      </c>
      <c r="H24" s="144">
        <v>42958</v>
      </c>
      <c r="I24" s="145">
        <v>44574</v>
      </c>
      <c r="J24" s="1"/>
      <c r="K24" s="1"/>
      <c r="L24" s="1"/>
      <c r="M24" s="1"/>
      <c r="N24" s="1"/>
      <c r="O24" s="1"/>
      <c r="P24" s="1"/>
      <c r="Q24" s="1"/>
      <c r="R24" s="1"/>
      <c r="S24" s="1"/>
      <c r="T24" s="1"/>
      <c r="U24" s="1"/>
      <c r="V24" s="1"/>
      <c r="W24" s="1"/>
      <c r="X24" s="1"/>
      <c r="Y24" s="1"/>
      <c r="Z24" s="1"/>
    </row>
    <row r="25" spans="1:26" ht="14.25" customHeight="1" x14ac:dyDescent="0.25">
      <c r="A25" s="1"/>
      <c r="B25" s="139">
        <v>18</v>
      </c>
      <c r="C25" s="140" t="s">
        <v>120</v>
      </c>
      <c r="D25" s="141">
        <v>2</v>
      </c>
      <c r="E25" s="141">
        <v>2</v>
      </c>
      <c r="F25" s="142">
        <v>1250</v>
      </c>
      <c r="G25" s="143">
        <v>1650</v>
      </c>
      <c r="H25" s="144">
        <v>39918</v>
      </c>
      <c r="I25" s="145">
        <v>44426</v>
      </c>
      <c r="J25" s="1"/>
      <c r="K25" s="1"/>
      <c r="L25" s="1"/>
      <c r="M25" s="1"/>
      <c r="N25" s="1"/>
      <c r="O25" s="1"/>
      <c r="P25" s="1"/>
      <c r="Q25" s="1"/>
      <c r="R25" s="1"/>
      <c r="S25" s="1"/>
      <c r="T25" s="1"/>
      <c r="U25" s="1"/>
      <c r="V25" s="1"/>
      <c r="W25" s="1"/>
      <c r="X25" s="1"/>
      <c r="Y25" s="1"/>
      <c r="Z25" s="1"/>
    </row>
    <row r="26" spans="1:26" ht="14.25" customHeight="1" x14ac:dyDescent="0.25">
      <c r="A26" s="1"/>
      <c r="B26" s="139">
        <v>19</v>
      </c>
      <c r="C26" s="140" t="s">
        <v>121</v>
      </c>
      <c r="D26" s="141">
        <v>2</v>
      </c>
      <c r="E26" s="141">
        <v>2</v>
      </c>
      <c r="F26" s="142">
        <v>1350</v>
      </c>
      <c r="G26" s="143">
        <v>1700</v>
      </c>
      <c r="H26" s="144">
        <v>40641</v>
      </c>
      <c r="I26" s="145">
        <v>44427</v>
      </c>
      <c r="J26" s="1"/>
      <c r="K26" s="1"/>
      <c r="L26" s="1"/>
      <c r="M26" s="1"/>
      <c r="N26" s="1"/>
      <c r="O26" s="1"/>
      <c r="P26" s="1"/>
      <c r="Q26" s="1"/>
      <c r="R26" s="1"/>
      <c r="S26" s="1"/>
      <c r="T26" s="1"/>
      <c r="U26" s="1"/>
      <c r="V26" s="1"/>
      <c r="W26" s="1"/>
      <c r="X26" s="1"/>
      <c r="Y26" s="1"/>
      <c r="Z26" s="1"/>
    </row>
    <row r="27" spans="1:26" ht="14.25" customHeight="1" x14ac:dyDescent="0.25">
      <c r="A27" s="1"/>
      <c r="B27" s="139">
        <v>20</v>
      </c>
      <c r="C27" s="140" t="s">
        <v>122</v>
      </c>
      <c r="D27" s="141">
        <v>2</v>
      </c>
      <c r="E27" s="141">
        <v>2</v>
      </c>
      <c r="F27" s="142">
        <v>1350</v>
      </c>
      <c r="G27" s="143">
        <v>1650</v>
      </c>
      <c r="H27" s="144">
        <v>42958</v>
      </c>
      <c r="I27" s="145">
        <v>44428</v>
      </c>
      <c r="J27" s="1"/>
      <c r="K27" s="1"/>
      <c r="L27" s="1"/>
      <c r="M27" s="1"/>
      <c r="N27" s="1"/>
      <c r="O27" s="1"/>
      <c r="P27" s="1"/>
      <c r="Q27" s="1"/>
      <c r="R27" s="1"/>
      <c r="S27" s="1"/>
      <c r="T27" s="1"/>
      <c r="U27" s="1"/>
      <c r="V27" s="1"/>
      <c r="W27" s="1"/>
      <c r="X27" s="1"/>
      <c r="Y27" s="1"/>
      <c r="Z27" s="1"/>
    </row>
    <row r="28" spans="1:26" ht="14.25" customHeight="1" x14ac:dyDescent="0.25">
      <c r="A28" s="1"/>
      <c r="B28" s="139">
        <v>21</v>
      </c>
      <c r="C28" s="140" t="s">
        <v>123</v>
      </c>
      <c r="D28" s="141">
        <v>2</v>
      </c>
      <c r="E28" s="141">
        <v>2</v>
      </c>
      <c r="F28" s="142">
        <v>1350</v>
      </c>
      <c r="G28" s="143">
        <v>1850</v>
      </c>
      <c r="H28" s="144">
        <v>42958</v>
      </c>
      <c r="I28" s="145">
        <v>44429</v>
      </c>
      <c r="J28" s="1"/>
      <c r="K28" s="1"/>
      <c r="L28" s="1"/>
      <c r="M28" s="1"/>
      <c r="N28" s="1"/>
      <c r="O28" s="1"/>
      <c r="P28" s="1"/>
      <c r="Q28" s="1"/>
      <c r="R28" s="1"/>
      <c r="S28" s="1"/>
      <c r="T28" s="1"/>
      <c r="U28" s="1"/>
      <c r="V28" s="1"/>
      <c r="W28" s="1"/>
      <c r="X28" s="1"/>
      <c r="Y28" s="1"/>
      <c r="Z28" s="1"/>
    </row>
    <row r="29" spans="1:26" ht="14.25" customHeight="1" x14ac:dyDescent="0.25">
      <c r="A29" s="1"/>
      <c r="B29" s="139">
        <v>22</v>
      </c>
      <c r="C29" s="140" t="s">
        <v>124</v>
      </c>
      <c r="D29" s="141">
        <v>2</v>
      </c>
      <c r="E29" s="141">
        <v>2</v>
      </c>
      <c r="F29" s="142">
        <v>1250</v>
      </c>
      <c r="G29" s="143">
        <v>1650</v>
      </c>
      <c r="H29" s="144">
        <v>39918</v>
      </c>
      <c r="I29" s="145">
        <v>44369</v>
      </c>
      <c r="J29" s="1"/>
      <c r="K29" s="1"/>
      <c r="L29" s="1"/>
      <c r="M29" s="1"/>
      <c r="N29" s="1"/>
      <c r="O29" s="1"/>
      <c r="P29" s="1"/>
      <c r="Q29" s="1"/>
      <c r="R29" s="1"/>
      <c r="S29" s="1"/>
      <c r="T29" s="1"/>
      <c r="U29" s="1"/>
      <c r="V29" s="1"/>
      <c r="W29" s="1"/>
      <c r="X29" s="1"/>
      <c r="Y29" s="1"/>
      <c r="Z29" s="1"/>
    </row>
    <row r="30" spans="1:26" ht="14.25" customHeight="1" x14ac:dyDescent="0.25">
      <c r="A30" s="1"/>
      <c r="B30" s="139">
        <v>23</v>
      </c>
      <c r="C30" s="140" t="s">
        <v>125</v>
      </c>
      <c r="D30" s="141">
        <v>2</v>
      </c>
      <c r="E30" s="141">
        <v>2</v>
      </c>
      <c r="F30" s="142">
        <v>1350</v>
      </c>
      <c r="G30" s="143">
        <v>1700</v>
      </c>
      <c r="H30" s="144">
        <v>40641</v>
      </c>
      <c r="I30" s="145">
        <v>44370</v>
      </c>
      <c r="J30" s="1"/>
      <c r="K30" s="1"/>
      <c r="L30" s="1"/>
      <c r="M30" s="1"/>
      <c r="N30" s="1"/>
      <c r="O30" s="1"/>
      <c r="P30" s="1"/>
      <c r="Q30" s="1"/>
      <c r="R30" s="1"/>
      <c r="S30" s="1"/>
      <c r="T30" s="1"/>
      <c r="U30" s="1"/>
      <c r="V30" s="1"/>
      <c r="W30" s="1"/>
      <c r="X30" s="1"/>
      <c r="Y30" s="1"/>
      <c r="Z30" s="1"/>
    </row>
    <row r="31" spans="1:26" ht="14.25" customHeight="1" x14ac:dyDescent="0.25">
      <c r="A31" s="1"/>
      <c r="B31" s="139">
        <v>24</v>
      </c>
      <c r="C31" s="140" t="s">
        <v>126</v>
      </c>
      <c r="D31" s="141">
        <v>2</v>
      </c>
      <c r="E31" s="141">
        <v>2</v>
      </c>
      <c r="F31" s="142">
        <v>1350</v>
      </c>
      <c r="G31" s="143">
        <v>1650</v>
      </c>
      <c r="H31" s="144">
        <v>42958</v>
      </c>
      <c r="I31" s="145">
        <v>44371</v>
      </c>
      <c r="J31" s="1"/>
      <c r="K31" s="1"/>
      <c r="L31" s="1"/>
      <c r="M31" s="1"/>
      <c r="N31" s="1"/>
      <c r="O31" s="1"/>
      <c r="P31" s="1"/>
      <c r="Q31" s="1"/>
      <c r="R31" s="1"/>
      <c r="S31" s="1"/>
      <c r="T31" s="1"/>
      <c r="U31" s="1"/>
      <c r="V31" s="1"/>
      <c r="W31" s="1"/>
      <c r="X31" s="1"/>
      <c r="Y31" s="1"/>
      <c r="Z31" s="1"/>
    </row>
    <row r="32" spans="1:26" ht="14.25" customHeight="1" x14ac:dyDescent="0.25">
      <c r="A32" s="1"/>
      <c r="B32" s="139">
        <v>25</v>
      </c>
      <c r="C32" s="140" t="s">
        <v>127</v>
      </c>
      <c r="D32" s="141">
        <v>2</v>
      </c>
      <c r="E32" s="141">
        <v>2</v>
      </c>
      <c r="F32" s="142">
        <v>1350</v>
      </c>
      <c r="G32" s="143">
        <v>1850</v>
      </c>
      <c r="H32" s="144">
        <v>42958</v>
      </c>
      <c r="I32" s="145">
        <v>44372</v>
      </c>
      <c r="J32" s="1"/>
      <c r="K32" s="1"/>
      <c r="L32" s="1"/>
      <c r="M32" s="1"/>
      <c r="N32" s="1"/>
      <c r="O32" s="1"/>
      <c r="P32" s="1"/>
      <c r="Q32" s="1"/>
      <c r="R32" s="1"/>
      <c r="S32" s="1"/>
      <c r="T32" s="1"/>
      <c r="U32" s="1"/>
      <c r="V32" s="1"/>
      <c r="W32" s="1"/>
      <c r="X32" s="1"/>
      <c r="Y32" s="1"/>
      <c r="Z32" s="1"/>
    </row>
    <row r="33" spans="1:26" ht="14.25" customHeight="1" x14ac:dyDescent="0.25">
      <c r="A33" s="1"/>
      <c r="B33" s="139">
        <v>26</v>
      </c>
      <c r="C33" s="140" t="s">
        <v>128</v>
      </c>
      <c r="D33" s="141">
        <v>2</v>
      </c>
      <c r="E33" s="141">
        <v>2</v>
      </c>
      <c r="F33" s="142">
        <v>1250</v>
      </c>
      <c r="G33" s="143">
        <v>1650</v>
      </c>
      <c r="H33" s="144">
        <v>39918</v>
      </c>
      <c r="I33" s="145">
        <v>44373</v>
      </c>
      <c r="J33" s="1"/>
      <c r="K33" s="1"/>
      <c r="L33" s="1"/>
      <c r="M33" s="1"/>
      <c r="N33" s="1"/>
      <c r="O33" s="1"/>
      <c r="P33" s="1"/>
      <c r="Q33" s="1"/>
      <c r="R33" s="1"/>
      <c r="S33" s="1"/>
      <c r="T33" s="1"/>
      <c r="U33" s="1"/>
      <c r="V33" s="1"/>
      <c r="W33" s="1"/>
      <c r="X33" s="1"/>
      <c r="Y33" s="1"/>
      <c r="Z33" s="1"/>
    </row>
    <row r="34" spans="1:26" ht="14.25" customHeight="1" x14ac:dyDescent="0.25">
      <c r="A34" s="1"/>
      <c r="B34" s="139">
        <v>27</v>
      </c>
      <c r="C34" s="140" t="s">
        <v>129</v>
      </c>
      <c r="D34" s="141">
        <v>2</v>
      </c>
      <c r="E34" s="141">
        <v>2</v>
      </c>
      <c r="F34" s="142">
        <v>1350</v>
      </c>
      <c r="G34" s="143">
        <v>1700</v>
      </c>
      <c r="H34" s="144">
        <v>40641</v>
      </c>
      <c r="I34" s="145">
        <v>44374</v>
      </c>
      <c r="J34" s="1"/>
      <c r="K34" s="1"/>
      <c r="L34" s="1"/>
      <c r="M34" s="1"/>
      <c r="N34" s="1"/>
      <c r="O34" s="1"/>
      <c r="P34" s="1"/>
      <c r="Q34" s="1"/>
      <c r="R34" s="1"/>
      <c r="S34" s="1"/>
      <c r="T34" s="1"/>
      <c r="U34" s="1"/>
      <c r="V34" s="1"/>
      <c r="W34" s="1"/>
      <c r="X34" s="1"/>
      <c r="Y34" s="1"/>
      <c r="Z34" s="1"/>
    </row>
    <row r="35" spans="1:26" ht="14.25" customHeight="1" x14ac:dyDescent="0.25">
      <c r="A35" s="1"/>
      <c r="B35" s="139">
        <v>28</v>
      </c>
      <c r="C35" s="140" t="s">
        <v>130</v>
      </c>
      <c r="D35" s="141">
        <v>2</v>
      </c>
      <c r="E35" s="141">
        <v>2</v>
      </c>
      <c r="F35" s="142">
        <v>1350</v>
      </c>
      <c r="G35" s="143">
        <v>1650</v>
      </c>
      <c r="H35" s="144">
        <v>42958</v>
      </c>
      <c r="I35" s="145">
        <v>44375</v>
      </c>
      <c r="J35" s="1"/>
      <c r="K35" s="1"/>
      <c r="L35" s="1"/>
      <c r="M35" s="1"/>
      <c r="N35" s="1"/>
      <c r="O35" s="1"/>
      <c r="P35" s="1"/>
      <c r="Q35" s="1"/>
      <c r="R35" s="1"/>
      <c r="S35" s="1"/>
      <c r="T35" s="1"/>
      <c r="U35" s="1"/>
      <c r="V35" s="1"/>
      <c r="W35" s="1"/>
      <c r="X35" s="1"/>
      <c r="Y35" s="1"/>
      <c r="Z35" s="1"/>
    </row>
    <row r="36" spans="1:26" ht="14.25" customHeight="1" x14ac:dyDescent="0.25">
      <c r="A36" s="1"/>
      <c r="B36" s="139">
        <v>29</v>
      </c>
      <c r="C36" s="140" t="s">
        <v>131</v>
      </c>
      <c r="D36" s="141">
        <v>2</v>
      </c>
      <c r="E36" s="141">
        <v>2</v>
      </c>
      <c r="F36" s="142">
        <v>1350</v>
      </c>
      <c r="G36" s="143">
        <v>1850</v>
      </c>
      <c r="H36" s="144">
        <v>42958</v>
      </c>
      <c r="I36" s="145">
        <v>44376</v>
      </c>
      <c r="J36" s="1"/>
      <c r="K36" s="1"/>
      <c r="L36" s="1"/>
      <c r="M36" s="1"/>
      <c r="N36" s="1"/>
      <c r="O36" s="1"/>
      <c r="P36" s="1"/>
      <c r="Q36" s="1"/>
      <c r="R36" s="1"/>
      <c r="S36" s="1"/>
      <c r="T36" s="1"/>
      <c r="U36" s="1"/>
      <c r="V36" s="1"/>
      <c r="W36" s="1"/>
      <c r="X36" s="1"/>
      <c r="Y36" s="1"/>
      <c r="Z36" s="1"/>
    </row>
    <row r="37" spans="1:26" ht="14.25" customHeight="1" thickBot="1" x14ac:dyDescent="0.3">
      <c r="A37" s="1"/>
      <c r="B37" s="139">
        <v>30</v>
      </c>
      <c r="C37" s="140" t="s">
        <v>132</v>
      </c>
      <c r="D37" s="141">
        <v>2</v>
      </c>
      <c r="E37" s="141">
        <v>2</v>
      </c>
      <c r="F37" s="142">
        <v>1350</v>
      </c>
      <c r="G37" s="143">
        <v>1850</v>
      </c>
      <c r="H37" s="144">
        <v>42958</v>
      </c>
      <c r="I37" s="145">
        <v>44377</v>
      </c>
      <c r="J37" s="1"/>
      <c r="K37" s="1"/>
      <c r="L37" s="1"/>
      <c r="M37" s="1"/>
      <c r="N37" s="1"/>
      <c r="O37" s="1"/>
      <c r="P37" s="1"/>
      <c r="Q37" s="1"/>
      <c r="R37" s="1"/>
      <c r="S37" s="1"/>
      <c r="T37" s="1"/>
      <c r="U37" s="1"/>
      <c r="V37" s="1"/>
      <c r="W37" s="1"/>
      <c r="X37" s="1"/>
      <c r="Y37" s="1"/>
      <c r="Z37" s="1"/>
    </row>
    <row r="38" spans="1:26" ht="14.25" customHeight="1" x14ac:dyDescent="0.25">
      <c r="A38" s="1"/>
      <c r="B38" s="139">
        <v>31</v>
      </c>
      <c r="C38" s="140" t="s">
        <v>133</v>
      </c>
      <c r="D38" s="141">
        <v>2</v>
      </c>
      <c r="E38" s="141">
        <v>2</v>
      </c>
      <c r="F38" s="142">
        <v>1250</v>
      </c>
      <c r="G38" s="143">
        <v>1650</v>
      </c>
      <c r="H38" s="144">
        <v>39918</v>
      </c>
      <c r="I38" s="145">
        <v>44378</v>
      </c>
      <c r="J38" s="1"/>
      <c r="K38" s="1"/>
      <c r="L38" s="1"/>
      <c r="M38" s="1"/>
      <c r="N38" s="1"/>
      <c r="O38" s="1"/>
      <c r="P38" s="1"/>
      <c r="Q38" s="1"/>
      <c r="R38" s="1"/>
      <c r="S38" s="1"/>
      <c r="T38" s="1"/>
      <c r="U38" s="1"/>
      <c r="V38" s="1"/>
      <c r="W38" s="1"/>
      <c r="X38" s="1"/>
      <c r="Y38" s="1"/>
      <c r="Z38" s="1"/>
    </row>
    <row r="39" spans="1:26" ht="14.25" customHeight="1" x14ac:dyDescent="0.25">
      <c r="A39" s="1"/>
      <c r="B39" s="139">
        <v>32</v>
      </c>
      <c r="C39" s="140" t="s">
        <v>134</v>
      </c>
      <c r="D39" s="141">
        <v>2</v>
      </c>
      <c r="E39" s="141">
        <v>2</v>
      </c>
      <c r="F39" s="142">
        <v>1350</v>
      </c>
      <c r="G39" s="143">
        <v>1700</v>
      </c>
      <c r="H39" s="144">
        <v>40641</v>
      </c>
      <c r="I39" s="145">
        <v>44379</v>
      </c>
      <c r="J39" s="1"/>
      <c r="K39" s="1"/>
      <c r="L39" s="1"/>
      <c r="M39" s="1"/>
      <c r="N39" s="1"/>
      <c r="O39" s="1"/>
      <c r="P39" s="1"/>
      <c r="Q39" s="1"/>
      <c r="R39" s="1"/>
      <c r="S39" s="1"/>
      <c r="T39" s="1"/>
      <c r="U39" s="1"/>
      <c r="V39" s="1"/>
      <c r="W39" s="1"/>
      <c r="X39" s="1"/>
      <c r="Y39" s="1"/>
      <c r="Z39" s="1"/>
    </row>
    <row r="40" spans="1:26" ht="14.25" customHeight="1" x14ac:dyDescent="0.25">
      <c r="A40" s="1"/>
      <c r="B40" s="139">
        <v>33</v>
      </c>
      <c r="C40" s="140" t="s">
        <v>135</v>
      </c>
      <c r="D40" s="141">
        <v>2</v>
      </c>
      <c r="E40" s="141">
        <v>2</v>
      </c>
      <c r="F40" s="142">
        <v>1350</v>
      </c>
      <c r="G40" s="143">
        <v>1650</v>
      </c>
      <c r="H40" s="144">
        <v>42958</v>
      </c>
      <c r="I40" s="145">
        <v>44380</v>
      </c>
      <c r="J40" s="1"/>
      <c r="K40" s="1"/>
      <c r="L40" s="1"/>
      <c r="M40" s="1"/>
      <c r="N40" s="1"/>
      <c r="O40" s="1"/>
      <c r="P40" s="1"/>
      <c r="Q40" s="1"/>
      <c r="R40" s="1"/>
      <c r="S40" s="1"/>
      <c r="T40" s="1"/>
      <c r="U40" s="1"/>
      <c r="V40" s="1"/>
      <c r="W40" s="1"/>
      <c r="X40" s="1"/>
      <c r="Y40" s="1"/>
      <c r="Z40" s="1"/>
    </row>
    <row r="41" spans="1:26" ht="14.25" customHeight="1" thickBot="1" x14ac:dyDescent="0.3">
      <c r="A41" s="1"/>
      <c r="B41" s="146">
        <f>COUNT(B8:B40)</f>
        <v>33</v>
      </c>
      <c r="C41" s="147" t="s">
        <v>136</v>
      </c>
      <c r="D41" s="148"/>
      <c r="E41" s="149"/>
      <c r="F41" s="150">
        <f>SUM(F8:F40)</f>
        <v>43450</v>
      </c>
      <c r="G41" s="151">
        <f>SUM(G8:G40)</f>
        <v>56250</v>
      </c>
      <c r="H41" s="152"/>
      <c r="I41" s="153"/>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54"/>
      <c r="J42" s="1"/>
      <c r="K42" s="1"/>
      <c r="L42" s="1"/>
      <c r="M42" s="1"/>
      <c r="N42" s="1"/>
      <c r="O42" s="1"/>
      <c r="P42" s="1"/>
      <c r="Q42" s="1"/>
      <c r="R42" s="1"/>
      <c r="S42" s="1"/>
      <c r="T42" s="1"/>
      <c r="U42" s="1"/>
      <c r="V42" s="1"/>
      <c r="W42" s="1"/>
      <c r="X42" s="1"/>
      <c r="Y42" s="1"/>
      <c r="Z42" s="1"/>
    </row>
    <row r="43" spans="1:26" ht="14.25" customHeight="1" thickBo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thickBot="1" x14ac:dyDescent="0.3">
      <c r="A44" s="1"/>
      <c r="B44" s="342" t="s">
        <v>261</v>
      </c>
      <c r="C44" s="343"/>
      <c r="D44" s="343"/>
      <c r="E44" s="343"/>
      <c r="F44" s="344"/>
      <c r="G44" s="1"/>
      <c r="H44" s="1"/>
      <c r="I44" s="1"/>
      <c r="J44" s="1"/>
      <c r="K44" s="1"/>
      <c r="L44" s="1"/>
      <c r="M44" s="1"/>
      <c r="N44" s="1"/>
      <c r="O44" s="1"/>
      <c r="P44" s="1"/>
      <c r="Q44" s="1"/>
      <c r="R44" s="1"/>
      <c r="S44" s="1"/>
      <c r="T44" s="1"/>
      <c r="U44" s="1"/>
      <c r="V44" s="1"/>
      <c r="W44" s="1"/>
      <c r="X44" s="1"/>
      <c r="Y44" s="1"/>
      <c r="Z44" s="1"/>
    </row>
    <row r="45" spans="1:26" ht="14.25" customHeight="1" thickBot="1" x14ac:dyDescent="0.3">
      <c r="A45" s="1"/>
      <c r="B45" s="322" t="s">
        <v>262</v>
      </c>
      <c r="C45" s="314" t="s">
        <v>258</v>
      </c>
      <c r="D45" s="314" t="s">
        <v>263</v>
      </c>
      <c r="E45" s="314" t="s">
        <v>264</v>
      </c>
      <c r="F45" s="323" t="s">
        <v>265</v>
      </c>
      <c r="G45" s="1"/>
      <c r="H45" s="1"/>
      <c r="I45" s="1"/>
      <c r="J45" s="1"/>
      <c r="K45" s="1"/>
      <c r="L45" s="1"/>
      <c r="M45" s="1"/>
      <c r="N45" s="1"/>
      <c r="O45" s="1"/>
      <c r="P45" s="1"/>
      <c r="Q45" s="1"/>
      <c r="R45" s="1"/>
      <c r="S45" s="1"/>
      <c r="T45" s="1"/>
      <c r="U45" s="1"/>
      <c r="V45" s="1"/>
      <c r="W45" s="1"/>
      <c r="X45" s="1"/>
      <c r="Y45" s="1"/>
      <c r="Z45" s="1"/>
    </row>
    <row r="46" spans="1:26" ht="14.25" customHeight="1" x14ac:dyDescent="0.25">
      <c r="A46" s="1"/>
      <c r="B46" s="317" t="s">
        <v>266</v>
      </c>
      <c r="C46" s="318">
        <f>SUMIF(C8:C40,"vacant",F8:F40)</f>
        <v>0</v>
      </c>
      <c r="D46" s="321">
        <f>SUM(C46)</f>
        <v>0</v>
      </c>
      <c r="E46" s="315">
        <f>C46/$G$41</f>
        <v>0</v>
      </c>
      <c r="F46" s="324">
        <f>D46/F41</f>
        <v>0</v>
      </c>
      <c r="G46" s="1"/>
      <c r="H46" s="1"/>
      <c r="I46" s="1"/>
      <c r="J46" s="1"/>
      <c r="K46" s="1"/>
      <c r="L46" s="1"/>
      <c r="M46" s="1"/>
      <c r="N46" s="1"/>
      <c r="O46" s="1"/>
      <c r="P46" s="1"/>
      <c r="Q46" s="1"/>
      <c r="R46" s="1"/>
      <c r="S46" s="1"/>
      <c r="T46" s="1"/>
      <c r="U46" s="1"/>
      <c r="V46" s="1"/>
      <c r="W46" s="1"/>
      <c r="X46" s="1"/>
      <c r="Y46" s="1"/>
      <c r="Z46" s="1"/>
    </row>
    <row r="47" spans="1:26" ht="14.25" customHeight="1" x14ac:dyDescent="0.25">
      <c r="A47" s="1"/>
      <c r="B47" s="317">
        <v>2021</v>
      </c>
      <c r="C47" s="318">
        <f>SUMIFS($F$8:$F$40, $I$8:$I$40, "&gt;=1/1/2021", $I$8:$I$40, "&lt;=12/31/2021")</f>
        <v>39300</v>
      </c>
      <c r="D47" s="328">
        <f>SUM(C46:C47)</f>
        <v>39300</v>
      </c>
      <c r="E47" s="315">
        <f>C47/$G$41</f>
        <v>0.69866666666666666</v>
      </c>
      <c r="F47" s="316">
        <f>D47/$F$41</f>
        <v>0.90448791714614496</v>
      </c>
      <c r="G47" s="1"/>
      <c r="H47" s="1"/>
      <c r="I47" s="1"/>
      <c r="J47" s="1"/>
      <c r="K47" s="1"/>
      <c r="L47" s="1"/>
      <c r="M47" s="1"/>
      <c r="N47" s="1"/>
      <c r="O47" s="1"/>
      <c r="P47" s="1"/>
      <c r="Q47" s="1"/>
      <c r="R47" s="1"/>
      <c r="S47" s="1"/>
      <c r="T47" s="1"/>
      <c r="U47" s="1"/>
      <c r="V47" s="1"/>
      <c r="W47" s="1"/>
      <c r="X47" s="1"/>
      <c r="Y47" s="1"/>
      <c r="Z47" s="1"/>
    </row>
    <row r="48" spans="1:26" ht="14.25" customHeight="1" thickBot="1" x14ac:dyDescent="0.3">
      <c r="A48" s="329"/>
      <c r="B48" s="319">
        <v>2022</v>
      </c>
      <c r="C48" s="320">
        <f>SUMIFS($F$8:$F$40, $I$8:$I$40, "&gt;=1/1/2022", $I$8:$I$40, "&lt;=12/31/2022")</f>
        <v>4150</v>
      </c>
      <c r="D48" s="325">
        <f>SUM(C46:C48)</f>
        <v>43450</v>
      </c>
      <c r="E48" s="326">
        <f>C48/$G$41</f>
        <v>7.3777777777777775E-2</v>
      </c>
      <c r="F48" s="327">
        <f>D48/$F$41</f>
        <v>1</v>
      </c>
      <c r="G48" s="1"/>
      <c r="H48" s="1"/>
      <c r="I48" s="1"/>
      <c r="J48" s="1"/>
      <c r="K48" s="1"/>
      <c r="L48" s="1"/>
      <c r="M48" s="1"/>
      <c r="N48" s="1"/>
      <c r="O48" s="1"/>
      <c r="P48" s="1"/>
      <c r="Q48" s="1"/>
      <c r="R48" s="1"/>
      <c r="S48" s="1"/>
      <c r="T48" s="1"/>
      <c r="U48" s="1"/>
      <c r="V48" s="1"/>
      <c r="W48" s="1"/>
      <c r="X48" s="1"/>
      <c r="Y48" s="1"/>
      <c r="Z48" s="1"/>
    </row>
    <row r="49" spans="1:26" ht="14.25" customHeight="1" x14ac:dyDescent="0.25">
      <c r="A49" s="1"/>
      <c r="B49" s="330"/>
      <c r="C49" s="330"/>
      <c r="D49" s="330"/>
      <c r="E49" s="330"/>
      <c r="F49" s="330"/>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mergeCells count="3">
    <mergeCell ref="B6:I6"/>
    <mergeCell ref="M8:T8"/>
    <mergeCell ref="B44:F44"/>
  </mergeCells>
  <pageMargins left="0.7" right="0.7" top="0.75" bottom="0.75" header="0" footer="0"/>
  <pageSetup orientation="portrait"/>
  <headerFooter>
    <oddHeader>&amp;LSS Multi Perm Template&amp;RRent Roll</oddHeader>
    <oddFooter>&amp;LSS Multi Perm Template</oddFooter>
  </headerFooter>
  <colBreaks count="1" manualBreakCount="1">
    <brk id="10"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5"/>
  <sheetViews>
    <sheetView showGridLines="0" workbookViewId="0">
      <selection activeCell="B6" sqref="B6:U6"/>
    </sheetView>
  </sheetViews>
  <sheetFormatPr defaultColWidth="12.625" defaultRowHeight="15" customHeight="1" x14ac:dyDescent="0.2"/>
  <cols>
    <col min="1" max="1" width="7.625" customWidth="1"/>
    <col min="2" max="2" width="34.875" customWidth="1"/>
    <col min="3" max="5" width="13.75" customWidth="1"/>
    <col min="6" max="17" width="11.75" customWidth="1"/>
    <col min="18" max="19" width="13" customWidth="1"/>
    <col min="20" max="20" width="6" customWidth="1"/>
    <col min="21" max="21" width="13.25" customWidth="1"/>
    <col min="22" max="26" width="7.625" customWidth="1"/>
  </cols>
  <sheetData>
    <row r="1" spans="1:26" ht="14.25" customHeight="1" x14ac:dyDescent="0.2"/>
    <row r="2" spans="1:26" ht="14.25" customHeight="1" x14ac:dyDescent="0.25">
      <c r="K2" s="155"/>
    </row>
    <row r="3" spans="1:26" ht="14.25" customHeight="1" x14ac:dyDescent="0.25">
      <c r="I3" s="156"/>
    </row>
    <row r="4" spans="1:26" ht="14.25" customHeight="1" x14ac:dyDescent="0.2"/>
    <row r="5" spans="1:26" ht="14.25" customHeight="1" x14ac:dyDescent="0.2"/>
    <row r="6" spans="1:26" x14ac:dyDescent="0.25">
      <c r="B6" s="345" t="s">
        <v>137</v>
      </c>
      <c r="C6" s="332"/>
      <c r="D6" s="332"/>
      <c r="E6" s="332"/>
      <c r="F6" s="332"/>
      <c r="G6" s="332"/>
      <c r="H6" s="332"/>
      <c r="I6" s="332"/>
      <c r="J6" s="332"/>
      <c r="K6" s="332"/>
      <c r="L6" s="332"/>
      <c r="M6" s="332"/>
      <c r="N6" s="332"/>
      <c r="O6" s="332"/>
      <c r="P6" s="332"/>
      <c r="Q6" s="332"/>
      <c r="R6" s="332"/>
      <c r="S6" s="332"/>
      <c r="T6" s="332"/>
      <c r="U6" s="333"/>
      <c r="V6" s="122"/>
    </row>
    <row r="7" spans="1:26" ht="18.75" x14ac:dyDescent="0.3">
      <c r="A7" s="157"/>
      <c r="B7" s="158"/>
      <c r="C7" s="159">
        <v>2018</v>
      </c>
      <c r="D7" s="159">
        <v>2019</v>
      </c>
      <c r="E7" s="159">
        <v>2020</v>
      </c>
      <c r="F7" s="160">
        <v>43891</v>
      </c>
      <c r="G7" s="160">
        <v>43922</v>
      </c>
      <c r="H7" s="160">
        <v>43952</v>
      </c>
      <c r="I7" s="160">
        <v>43983</v>
      </c>
      <c r="J7" s="160">
        <v>44013</v>
      </c>
      <c r="K7" s="160">
        <v>44044</v>
      </c>
      <c r="L7" s="160">
        <v>44075</v>
      </c>
      <c r="M7" s="160">
        <v>44105</v>
      </c>
      <c r="N7" s="160">
        <v>44136</v>
      </c>
      <c r="O7" s="160">
        <v>44166</v>
      </c>
      <c r="P7" s="160">
        <v>44197</v>
      </c>
      <c r="Q7" s="160">
        <v>44228</v>
      </c>
      <c r="R7" s="159" t="s">
        <v>138</v>
      </c>
      <c r="S7" s="159" t="s">
        <v>139</v>
      </c>
      <c r="T7" s="159"/>
      <c r="U7" s="161" t="s">
        <v>67</v>
      </c>
      <c r="V7" s="162"/>
      <c r="W7" s="157"/>
      <c r="X7" s="157"/>
      <c r="Y7" s="157"/>
      <c r="Z7" s="157"/>
    </row>
    <row r="8" spans="1:26" ht="14.25" customHeight="1" x14ac:dyDescent="0.25">
      <c r="B8" s="163"/>
      <c r="C8" s="164"/>
      <c r="D8" s="165"/>
      <c r="E8" s="165"/>
      <c r="F8" s="164"/>
      <c r="G8" s="165"/>
      <c r="H8" s="165"/>
      <c r="I8" s="165"/>
      <c r="J8" s="165"/>
      <c r="K8" s="165"/>
      <c r="L8" s="165"/>
      <c r="M8" s="165"/>
      <c r="N8" s="165"/>
      <c r="O8" s="165"/>
      <c r="P8" s="165"/>
      <c r="Q8" s="165"/>
      <c r="R8" s="164"/>
      <c r="S8" s="166"/>
      <c r="T8" s="167"/>
      <c r="U8" s="168"/>
      <c r="V8" s="122"/>
    </row>
    <row r="9" spans="1:26" ht="14.25" customHeight="1" x14ac:dyDescent="0.25">
      <c r="B9" s="163"/>
      <c r="C9" s="169"/>
      <c r="D9" s="122"/>
      <c r="E9" s="122"/>
      <c r="F9" s="169"/>
      <c r="G9" s="122"/>
      <c r="H9" s="122"/>
      <c r="I9" s="122"/>
      <c r="J9" s="122"/>
      <c r="K9" s="122"/>
      <c r="L9" s="122"/>
      <c r="M9" s="122"/>
      <c r="N9" s="122"/>
      <c r="O9" s="122"/>
      <c r="P9" s="122"/>
      <c r="Q9" s="122"/>
      <c r="R9" s="169"/>
      <c r="S9" s="170"/>
      <c r="T9" s="167"/>
      <c r="U9" s="171"/>
      <c r="V9" s="122"/>
    </row>
    <row r="10" spans="1:26" ht="14.25" customHeight="1" x14ac:dyDescent="0.25">
      <c r="B10" s="163" t="s">
        <v>140</v>
      </c>
      <c r="C10" s="169"/>
      <c r="D10" s="122"/>
      <c r="E10" s="171"/>
      <c r="F10" s="122"/>
      <c r="G10" s="122"/>
      <c r="H10" s="122"/>
      <c r="I10" s="122"/>
      <c r="J10" s="122"/>
      <c r="K10" s="122"/>
      <c r="L10" s="122"/>
      <c r="M10" s="122"/>
      <c r="N10" s="122"/>
      <c r="O10" s="122"/>
      <c r="P10" s="122"/>
      <c r="Q10" s="122"/>
      <c r="R10" s="172"/>
      <c r="S10" s="122"/>
      <c r="T10" s="167"/>
      <c r="U10" s="171"/>
      <c r="V10" s="122"/>
    </row>
    <row r="11" spans="1:26" x14ac:dyDescent="0.25">
      <c r="B11" s="121" t="s">
        <v>141</v>
      </c>
      <c r="C11" s="173">
        <v>600000</v>
      </c>
      <c r="D11" s="174">
        <v>620000</v>
      </c>
      <c r="E11" s="132">
        <v>640000</v>
      </c>
      <c r="F11" s="174">
        <v>55000</v>
      </c>
      <c r="G11" s="174">
        <v>55000</v>
      </c>
      <c r="H11" s="174">
        <v>55000</v>
      </c>
      <c r="I11" s="174">
        <v>55000</v>
      </c>
      <c r="J11" s="174">
        <v>55000</v>
      </c>
      <c r="K11" s="174">
        <v>55000</v>
      </c>
      <c r="L11" s="174">
        <v>55000</v>
      </c>
      <c r="M11" s="174">
        <v>55000</v>
      </c>
      <c r="N11" s="174">
        <v>55000</v>
      </c>
      <c r="O11" s="174">
        <v>55000</v>
      </c>
      <c r="P11" s="174">
        <v>55000</v>
      </c>
      <c r="Q11" s="174">
        <v>55000</v>
      </c>
      <c r="R11" s="175">
        <f t="shared" ref="R11:R13" si="0">SUM(F11:Q11)</f>
        <v>660000</v>
      </c>
      <c r="S11" s="176">
        <f t="shared" ref="S11:S13" si="1">SUM(O11:Q11)*4</f>
        <v>660000</v>
      </c>
      <c r="T11" s="177"/>
      <c r="U11" s="178">
        <f>'Rent Roll'!G41*12</f>
        <v>675000</v>
      </c>
      <c r="V11" s="122"/>
    </row>
    <row r="12" spans="1:26" ht="14.25" customHeight="1" x14ac:dyDescent="0.25">
      <c r="B12" s="121" t="s">
        <v>142</v>
      </c>
      <c r="C12" s="173">
        <v>10000</v>
      </c>
      <c r="D12" s="174">
        <v>10000</v>
      </c>
      <c r="E12" s="132">
        <v>10000</v>
      </c>
      <c r="F12" s="174">
        <v>1200</v>
      </c>
      <c r="G12" s="174">
        <v>1200</v>
      </c>
      <c r="H12" s="174">
        <v>1200</v>
      </c>
      <c r="I12" s="174">
        <v>1200</v>
      </c>
      <c r="J12" s="174">
        <v>1200</v>
      </c>
      <c r="K12" s="174">
        <v>1200</v>
      </c>
      <c r="L12" s="174">
        <v>1200</v>
      </c>
      <c r="M12" s="174">
        <v>1200</v>
      </c>
      <c r="N12" s="174">
        <v>1200</v>
      </c>
      <c r="O12" s="174">
        <v>1200</v>
      </c>
      <c r="P12" s="174">
        <v>1200</v>
      </c>
      <c r="Q12" s="174">
        <v>1200</v>
      </c>
      <c r="R12" s="175">
        <f t="shared" si="0"/>
        <v>14400</v>
      </c>
      <c r="S12" s="176">
        <f t="shared" si="1"/>
        <v>14400</v>
      </c>
      <c r="T12" s="177"/>
      <c r="U12" s="134">
        <f>E12</f>
        <v>10000</v>
      </c>
      <c r="V12" s="122"/>
    </row>
    <row r="13" spans="1:26" ht="14.25" customHeight="1" x14ac:dyDescent="0.25">
      <c r="A13" s="157"/>
      <c r="B13" s="179" t="s">
        <v>143</v>
      </c>
      <c r="C13" s="180">
        <v>-10000</v>
      </c>
      <c r="D13" s="181">
        <v>-5000</v>
      </c>
      <c r="E13" s="182">
        <v>-3000</v>
      </c>
      <c r="F13" s="181">
        <v>0</v>
      </c>
      <c r="G13" s="181">
        <v>0</v>
      </c>
      <c r="H13" s="181">
        <v>0</v>
      </c>
      <c r="I13" s="181">
        <v>0</v>
      </c>
      <c r="J13" s="181">
        <v>0</v>
      </c>
      <c r="K13" s="181">
        <v>0</v>
      </c>
      <c r="L13" s="181">
        <v>0</v>
      </c>
      <c r="M13" s="181">
        <v>0</v>
      </c>
      <c r="N13" s="181">
        <v>0</v>
      </c>
      <c r="O13" s="181">
        <v>0</v>
      </c>
      <c r="P13" s="181">
        <v>0</v>
      </c>
      <c r="Q13" s="181">
        <v>0</v>
      </c>
      <c r="R13" s="183">
        <f t="shared" si="0"/>
        <v>0</v>
      </c>
      <c r="S13" s="184">
        <f t="shared" si="1"/>
        <v>0</v>
      </c>
      <c r="T13" s="185">
        <v>0.05</v>
      </c>
      <c r="U13" s="186">
        <f>SUM(U11:U12)*-T13</f>
        <v>-34250</v>
      </c>
      <c r="V13" s="162"/>
      <c r="W13" s="157"/>
      <c r="X13" s="157"/>
      <c r="Y13" s="157"/>
      <c r="Z13" s="157"/>
    </row>
    <row r="14" spans="1:26" ht="14.25" customHeight="1" x14ac:dyDescent="0.25">
      <c r="B14" s="187" t="s">
        <v>144</v>
      </c>
      <c r="C14" s="188">
        <f t="shared" ref="C14:S14" si="2">SUM(C11:C13)</f>
        <v>600000</v>
      </c>
      <c r="D14" s="189">
        <f t="shared" si="2"/>
        <v>625000</v>
      </c>
      <c r="E14" s="190">
        <f t="shared" si="2"/>
        <v>647000</v>
      </c>
      <c r="F14" s="189">
        <f t="shared" si="2"/>
        <v>56200</v>
      </c>
      <c r="G14" s="189">
        <f t="shared" si="2"/>
        <v>56200</v>
      </c>
      <c r="H14" s="189">
        <f t="shared" si="2"/>
        <v>56200</v>
      </c>
      <c r="I14" s="189">
        <f t="shared" si="2"/>
        <v>56200</v>
      </c>
      <c r="J14" s="189">
        <f t="shared" si="2"/>
        <v>56200</v>
      </c>
      <c r="K14" s="189">
        <f t="shared" si="2"/>
        <v>56200</v>
      </c>
      <c r="L14" s="189">
        <f t="shared" si="2"/>
        <v>56200</v>
      </c>
      <c r="M14" s="189">
        <f t="shared" si="2"/>
        <v>56200</v>
      </c>
      <c r="N14" s="189">
        <f t="shared" si="2"/>
        <v>56200</v>
      </c>
      <c r="O14" s="189">
        <f t="shared" si="2"/>
        <v>56200</v>
      </c>
      <c r="P14" s="189">
        <f t="shared" si="2"/>
        <v>56200</v>
      </c>
      <c r="Q14" s="189">
        <f t="shared" si="2"/>
        <v>56200</v>
      </c>
      <c r="R14" s="191">
        <f t="shared" si="2"/>
        <v>674400</v>
      </c>
      <c r="S14" s="189">
        <f t="shared" si="2"/>
        <v>674400</v>
      </c>
      <c r="T14" s="192"/>
      <c r="U14" s="190">
        <f>SUM(U11:U13)</f>
        <v>650750</v>
      </c>
      <c r="V14" s="122"/>
    </row>
    <row r="15" spans="1:26" ht="14.25" customHeight="1" x14ac:dyDescent="0.25">
      <c r="B15" s="193" t="s">
        <v>145</v>
      </c>
      <c r="C15" s="194"/>
      <c r="D15" s="176"/>
      <c r="E15" s="134"/>
      <c r="F15" s="176"/>
      <c r="G15" s="176"/>
      <c r="H15" s="176"/>
      <c r="I15" s="176"/>
      <c r="J15" s="176"/>
      <c r="K15" s="176"/>
      <c r="L15" s="176"/>
      <c r="M15" s="176"/>
      <c r="N15" s="176"/>
      <c r="O15" s="176"/>
      <c r="P15" s="176"/>
      <c r="Q15" s="176"/>
      <c r="R15" s="175"/>
      <c r="S15" s="176"/>
      <c r="T15" s="177"/>
      <c r="U15" s="134"/>
      <c r="V15" s="122"/>
    </row>
    <row r="16" spans="1:26" ht="14.25" customHeight="1" x14ac:dyDescent="0.25">
      <c r="B16" s="121" t="s">
        <v>146</v>
      </c>
      <c r="C16" s="173">
        <f t="shared" ref="C16:Q16" si="3">C68</f>
        <v>64400</v>
      </c>
      <c r="D16" s="174">
        <f t="shared" si="3"/>
        <v>59000</v>
      </c>
      <c r="E16" s="132">
        <f t="shared" si="3"/>
        <v>64300</v>
      </c>
      <c r="F16" s="174">
        <f t="shared" si="3"/>
        <v>8750</v>
      </c>
      <c r="G16" s="174">
        <f t="shared" si="3"/>
        <v>8750</v>
      </c>
      <c r="H16" s="174">
        <f t="shared" si="3"/>
        <v>8750</v>
      </c>
      <c r="I16" s="174">
        <f t="shared" si="3"/>
        <v>8750</v>
      </c>
      <c r="J16" s="174">
        <f t="shared" si="3"/>
        <v>8750</v>
      </c>
      <c r="K16" s="174">
        <f t="shared" si="3"/>
        <v>8750</v>
      </c>
      <c r="L16" s="174">
        <f t="shared" si="3"/>
        <v>8750</v>
      </c>
      <c r="M16" s="174">
        <f t="shared" si="3"/>
        <v>8750</v>
      </c>
      <c r="N16" s="174">
        <f t="shared" si="3"/>
        <v>8750</v>
      </c>
      <c r="O16" s="174">
        <f t="shared" si="3"/>
        <v>8750</v>
      </c>
      <c r="P16" s="174">
        <f t="shared" si="3"/>
        <v>8750</v>
      </c>
      <c r="Q16" s="174">
        <f t="shared" si="3"/>
        <v>8750</v>
      </c>
      <c r="R16" s="175">
        <f t="shared" ref="R16:R22" si="4">SUM(F16:Q16)</f>
        <v>105000</v>
      </c>
      <c r="S16" s="176">
        <f t="shared" ref="S16:S22" si="5">SUM(O16:Q16)*4</f>
        <v>105000</v>
      </c>
      <c r="T16" s="177"/>
      <c r="U16" s="134">
        <f>U68</f>
        <v>105000</v>
      </c>
      <c r="V16" s="122"/>
    </row>
    <row r="17" spans="1:22" ht="14.25" customHeight="1" x14ac:dyDescent="0.25">
      <c r="B17" s="121" t="s">
        <v>147</v>
      </c>
      <c r="C17" s="173">
        <v>150</v>
      </c>
      <c r="D17" s="174">
        <v>300</v>
      </c>
      <c r="E17" s="132">
        <v>250</v>
      </c>
      <c r="F17" s="174">
        <v>20</v>
      </c>
      <c r="G17" s="174">
        <v>20</v>
      </c>
      <c r="H17" s="174">
        <v>20</v>
      </c>
      <c r="I17" s="174">
        <v>20</v>
      </c>
      <c r="J17" s="174">
        <v>20</v>
      </c>
      <c r="K17" s="174">
        <v>20</v>
      </c>
      <c r="L17" s="174">
        <v>20</v>
      </c>
      <c r="M17" s="174">
        <v>20</v>
      </c>
      <c r="N17" s="174">
        <v>20</v>
      </c>
      <c r="O17" s="174">
        <v>20</v>
      </c>
      <c r="P17" s="174">
        <v>20</v>
      </c>
      <c r="Q17" s="174">
        <v>20</v>
      </c>
      <c r="R17" s="175">
        <f t="shared" si="4"/>
        <v>240</v>
      </c>
      <c r="S17" s="176">
        <f t="shared" si="5"/>
        <v>240</v>
      </c>
      <c r="T17" s="177"/>
      <c r="U17" s="134"/>
      <c r="V17" s="122"/>
    </row>
    <row r="18" spans="1:22" ht="14.25" customHeight="1" x14ac:dyDescent="0.25">
      <c r="B18" s="121" t="s">
        <v>148</v>
      </c>
      <c r="C18" s="173">
        <v>200</v>
      </c>
      <c r="D18" s="174">
        <v>50</v>
      </c>
      <c r="E18" s="132">
        <v>50</v>
      </c>
      <c r="F18" s="174">
        <v>0</v>
      </c>
      <c r="G18" s="174">
        <v>0</v>
      </c>
      <c r="H18" s="174">
        <v>0</v>
      </c>
      <c r="I18" s="174">
        <v>0</v>
      </c>
      <c r="J18" s="174">
        <v>0</v>
      </c>
      <c r="K18" s="174">
        <v>0</v>
      </c>
      <c r="L18" s="174">
        <v>0</v>
      </c>
      <c r="M18" s="174">
        <v>0</v>
      </c>
      <c r="N18" s="174">
        <v>0</v>
      </c>
      <c r="O18" s="174">
        <v>0</v>
      </c>
      <c r="P18" s="174">
        <v>0</v>
      </c>
      <c r="Q18" s="174">
        <v>0</v>
      </c>
      <c r="R18" s="175">
        <f t="shared" si="4"/>
        <v>0</v>
      </c>
      <c r="S18" s="176">
        <f t="shared" si="5"/>
        <v>0</v>
      </c>
      <c r="T18" s="177"/>
      <c r="U18" s="134"/>
      <c r="V18" s="122"/>
    </row>
    <row r="19" spans="1:22" ht="14.25" customHeight="1" x14ac:dyDescent="0.25">
      <c r="B19" s="121" t="s">
        <v>149</v>
      </c>
      <c r="C19" s="173">
        <v>1900</v>
      </c>
      <c r="D19" s="174">
        <v>1600</v>
      </c>
      <c r="E19" s="132">
        <v>1200</v>
      </c>
      <c r="F19" s="174">
        <v>150</v>
      </c>
      <c r="G19" s="174">
        <v>150</v>
      </c>
      <c r="H19" s="174">
        <v>150</v>
      </c>
      <c r="I19" s="174">
        <v>150</v>
      </c>
      <c r="J19" s="174">
        <v>150</v>
      </c>
      <c r="K19" s="174">
        <v>150</v>
      </c>
      <c r="L19" s="174">
        <v>150</v>
      </c>
      <c r="M19" s="174">
        <v>150</v>
      </c>
      <c r="N19" s="174">
        <v>150</v>
      </c>
      <c r="O19" s="174">
        <v>150</v>
      </c>
      <c r="P19" s="174">
        <v>150</v>
      </c>
      <c r="Q19" s="174">
        <v>150</v>
      </c>
      <c r="R19" s="175">
        <f t="shared" si="4"/>
        <v>1800</v>
      </c>
      <c r="S19" s="176">
        <f t="shared" si="5"/>
        <v>1800</v>
      </c>
      <c r="T19" s="177"/>
      <c r="U19" s="134"/>
      <c r="V19" s="122"/>
    </row>
    <row r="20" spans="1:22" ht="14.25" customHeight="1" x14ac:dyDescent="0.25">
      <c r="B20" s="121" t="s">
        <v>150</v>
      </c>
      <c r="C20" s="173">
        <v>5500</v>
      </c>
      <c r="D20" s="174">
        <v>7850</v>
      </c>
      <c r="E20" s="132">
        <v>5500</v>
      </c>
      <c r="F20" s="174">
        <v>700</v>
      </c>
      <c r="G20" s="174">
        <v>700</v>
      </c>
      <c r="H20" s="174">
        <v>700</v>
      </c>
      <c r="I20" s="174">
        <v>700</v>
      </c>
      <c r="J20" s="174">
        <v>700</v>
      </c>
      <c r="K20" s="174">
        <v>700</v>
      </c>
      <c r="L20" s="174">
        <v>700</v>
      </c>
      <c r="M20" s="174">
        <v>700</v>
      </c>
      <c r="N20" s="174">
        <v>700</v>
      </c>
      <c r="O20" s="174">
        <v>700</v>
      </c>
      <c r="P20" s="174">
        <v>700</v>
      </c>
      <c r="Q20" s="174">
        <v>700</v>
      </c>
      <c r="R20" s="175">
        <f t="shared" si="4"/>
        <v>8400</v>
      </c>
      <c r="S20" s="176">
        <f t="shared" si="5"/>
        <v>8400</v>
      </c>
      <c r="T20" s="177"/>
      <c r="U20" s="134"/>
      <c r="V20" s="122"/>
    </row>
    <row r="21" spans="1:22" ht="14.25" customHeight="1" x14ac:dyDescent="0.25">
      <c r="B21" s="121" t="s">
        <v>151</v>
      </c>
      <c r="C21" s="173">
        <v>500</v>
      </c>
      <c r="D21" s="174">
        <v>300</v>
      </c>
      <c r="E21" s="132">
        <v>300</v>
      </c>
      <c r="F21" s="174">
        <v>50</v>
      </c>
      <c r="G21" s="174">
        <v>50</v>
      </c>
      <c r="H21" s="174">
        <v>50</v>
      </c>
      <c r="I21" s="174">
        <v>50</v>
      </c>
      <c r="J21" s="174">
        <v>50</v>
      </c>
      <c r="K21" s="174">
        <v>50</v>
      </c>
      <c r="L21" s="174">
        <v>50</v>
      </c>
      <c r="M21" s="174">
        <v>50</v>
      </c>
      <c r="N21" s="174">
        <v>50</v>
      </c>
      <c r="O21" s="174">
        <v>50</v>
      </c>
      <c r="P21" s="174">
        <v>50</v>
      </c>
      <c r="Q21" s="174">
        <v>50</v>
      </c>
      <c r="R21" s="175">
        <f t="shared" si="4"/>
        <v>600</v>
      </c>
      <c r="S21" s="176">
        <f t="shared" si="5"/>
        <v>600</v>
      </c>
      <c r="T21" s="177"/>
      <c r="U21" s="134"/>
      <c r="V21" s="122"/>
    </row>
    <row r="22" spans="1:22" ht="14.25" customHeight="1" x14ac:dyDescent="0.25">
      <c r="B22" s="121" t="s">
        <v>152</v>
      </c>
      <c r="C22" s="173">
        <v>0</v>
      </c>
      <c r="D22" s="174">
        <v>4000</v>
      </c>
      <c r="E22" s="132">
        <v>4000</v>
      </c>
      <c r="F22" s="174">
        <v>0</v>
      </c>
      <c r="G22" s="174">
        <v>0</v>
      </c>
      <c r="H22" s="174">
        <v>0</v>
      </c>
      <c r="I22" s="174">
        <v>0</v>
      </c>
      <c r="J22" s="174">
        <v>0</v>
      </c>
      <c r="K22" s="174">
        <v>0</v>
      </c>
      <c r="L22" s="174">
        <v>0</v>
      </c>
      <c r="M22" s="174">
        <v>0</v>
      </c>
      <c r="N22" s="174">
        <v>0</v>
      </c>
      <c r="O22" s="174">
        <v>0</v>
      </c>
      <c r="P22" s="174">
        <v>0</v>
      </c>
      <c r="Q22" s="174">
        <v>0</v>
      </c>
      <c r="R22" s="175">
        <f t="shared" si="4"/>
        <v>0</v>
      </c>
      <c r="S22" s="176">
        <f t="shared" si="5"/>
        <v>0</v>
      </c>
      <c r="T22" s="177"/>
      <c r="U22" s="134"/>
      <c r="V22" s="122"/>
    </row>
    <row r="23" spans="1:22" ht="14.25" customHeight="1" x14ac:dyDescent="0.25">
      <c r="B23" s="187" t="s">
        <v>153</v>
      </c>
      <c r="C23" s="188">
        <f t="shared" ref="C23:S23" si="6">SUM(C16:C22)</f>
        <v>72650</v>
      </c>
      <c r="D23" s="189">
        <f t="shared" si="6"/>
        <v>73100</v>
      </c>
      <c r="E23" s="190">
        <f t="shared" si="6"/>
        <v>75600</v>
      </c>
      <c r="F23" s="189">
        <f t="shared" si="6"/>
        <v>9670</v>
      </c>
      <c r="G23" s="189">
        <f t="shared" si="6"/>
        <v>9670</v>
      </c>
      <c r="H23" s="189">
        <f t="shared" si="6"/>
        <v>9670</v>
      </c>
      <c r="I23" s="189">
        <f t="shared" si="6"/>
        <v>9670</v>
      </c>
      <c r="J23" s="189">
        <f t="shared" si="6"/>
        <v>9670</v>
      </c>
      <c r="K23" s="189">
        <f t="shared" si="6"/>
        <v>9670</v>
      </c>
      <c r="L23" s="189">
        <f t="shared" si="6"/>
        <v>9670</v>
      </c>
      <c r="M23" s="189">
        <f t="shared" si="6"/>
        <v>9670</v>
      </c>
      <c r="N23" s="189">
        <f t="shared" si="6"/>
        <v>9670</v>
      </c>
      <c r="O23" s="189">
        <f t="shared" si="6"/>
        <v>9670</v>
      </c>
      <c r="P23" s="189">
        <f t="shared" si="6"/>
        <v>9670</v>
      </c>
      <c r="Q23" s="189">
        <f t="shared" si="6"/>
        <v>9670</v>
      </c>
      <c r="R23" s="191">
        <f t="shared" si="6"/>
        <v>116040</v>
      </c>
      <c r="S23" s="189">
        <f t="shared" si="6"/>
        <v>116040</v>
      </c>
      <c r="T23" s="192"/>
      <c r="U23" s="190">
        <f>SUM(U16:U22)</f>
        <v>105000</v>
      </c>
      <c r="V23" s="122"/>
    </row>
    <row r="24" spans="1:22" ht="14.25" customHeight="1" x14ac:dyDescent="0.25">
      <c r="B24" s="195"/>
      <c r="C24" s="196"/>
      <c r="D24" s="197"/>
      <c r="E24" s="198"/>
      <c r="F24" s="197"/>
      <c r="G24" s="197"/>
      <c r="H24" s="197"/>
      <c r="I24" s="197"/>
      <c r="J24" s="197"/>
      <c r="K24" s="197"/>
      <c r="L24" s="197"/>
      <c r="M24" s="197"/>
      <c r="N24" s="197"/>
      <c r="O24" s="197"/>
      <c r="P24" s="197"/>
      <c r="Q24" s="197"/>
      <c r="R24" s="199"/>
      <c r="S24" s="197"/>
      <c r="T24" s="200"/>
      <c r="U24" s="198"/>
      <c r="V24" s="122"/>
    </row>
    <row r="25" spans="1:22" ht="14.25" customHeight="1" x14ac:dyDescent="0.25">
      <c r="B25" s="201" t="s">
        <v>69</v>
      </c>
      <c r="C25" s="202">
        <f t="shared" ref="C25:S25" si="7">SUM(C23,C14)</f>
        <v>672650</v>
      </c>
      <c r="D25" s="203">
        <f t="shared" si="7"/>
        <v>698100</v>
      </c>
      <c r="E25" s="204">
        <f t="shared" si="7"/>
        <v>722600</v>
      </c>
      <c r="F25" s="203">
        <f t="shared" si="7"/>
        <v>65870</v>
      </c>
      <c r="G25" s="203">
        <f t="shared" si="7"/>
        <v>65870</v>
      </c>
      <c r="H25" s="203">
        <f t="shared" si="7"/>
        <v>65870</v>
      </c>
      <c r="I25" s="203">
        <f t="shared" si="7"/>
        <v>65870</v>
      </c>
      <c r="J25" s="203">
        <f t="shared" si="7"/>
        <v>65870</v>
      </c>
      <c r="K25" s="203">
        <f t="shared" si="7"/>
        <v>65870</v>
      </c>
      <c r="L25" s="203">
        <f t="shared" si="7"/>
        <v>65870</v>
      </c>
      <c r="M25" s="203">
        <f t="shared" si="7"/>
        <v>65870</v>
      </c>
      <c r="N25" s="203">
        <f t="shared" si="7"/>
        <v>65870</v>
      </c>
      <c r="O25" s="203">
        <f t="shared" si="7"/>
        <v>65870</v>
      </c>
      <c r="P25" s="203">
        <f t="shared" si="7"/>
        <v>65870</v>
      </c>
      <c r="Q25" s="203">
        <f t="shared" si="7"/>
        <v>65870</v>
      </c>
      <c r="R25" s="205">
        <f t="shared" si="7"/>
        <v>790440</v>
      </c>
      <c r="S25" s="203">
        <f t="shared" si="7"/>
        <v>790440</v>
      </c>
      <c r="T25" s="206"/>
      <c r="U25" s="204">
        <f>SUM(U23,U14)</f>
        <v>755750</v>
      </c>
      <c r="V25" s="122"/>
    </row>
    <row r="26" spans="1:22" ht="14.25" customHeight="1" x14ac:dyDescent="0.25">
      <c r="B26" s="207"/>
      <c r="C26" s="176"/>
      <c r="D26" s="176"/>
      <c r="E26" s="134"/>
      <c r="F26" s="176"/>
      <c r="G26" s="176"/>
      <c r="H26" s="176"/>
      <c r="I26" s="176"/>
      <c r="J26" s="176"/>
      <c r="K26" s="176"/>
      <c r="L26" s="176"/>
      <c r="M26" s="176"/>
      <c r="N26" s="176"/>
      <c r="O26" s="176"/>
      <c r="P26" s="176"/>
      <c r="Q26" s="176"/>
      <c r="R26" s="175"/>
      <c r="S26" s="176"/>
      <c r="T26" s="177"/>
      <c r="U26" s="134"/>
      <c r="V26" s="122"/>
    </row>
    <row r="27" spans="1:22" ht="14.25" customHeight="1" x14ac:dyDescent="0.25">
      <c r="B27" s="207" t="s">
        <v>154</v>
      </c>
      <c r="C27" s="176"/>
      <c r="D27" s="176"/>
      <c r="E27" s="134"/>
      <c r="F27" s="176"/>
      <c r="G27" s="176"/>
      <c r="H27" s="176"/>
      <c r="I27" s="176"/>
      <c r="J27" s="176"/>
      <c r="K27" s="176"/>
      <c r="L27" s="176"/>
      <c r="M27" s="176"/>
      <c r="N27" s="176"/>
      <c r="O27" s="176"/>
      <c r="P27" s="176"/>
      <c r="Q27" s="176"/>
      <c r="R27" s="175"/>
      <c r="S27" s="176"/>
      <c r="T27" s="177"/>
      <c r="U27" s="134"/>
      <c r="V27" s="122"/>
    </row>
    <row r="28" spans="1:22" ht="14.25" customHeight="1" x14ac:dyDescent="0.25">
      <c r="B28" s="208"/>
      <c r="C28" s="176"/>
      <c r="D28" s="176"/>
      <c r="E28" s="134"/>
      <c r="F28" s="176"/>
      <c r="G28" s="176"/>
      <c r="H28" s="176"/>
      <c r="I28" s="176"/>
      <c r="J28" s="176"/>
      <c r="K28" s="176"/>
      <c r="L28" s="176"/>
      <c r="M28" s="176"/>
      <c r="N28" s="176"/>
      <c r="O28" s="176"/>
      <c r="P28" s="176"/>
      <c r="Q28" s="176"/>
      <c r="R28" s="175"/>
      <c r="S28" s="176"/>
      <c r="T28" s="177"/>
      <c r="U28" s="134"/>
      <c r="V28" s="122"/>
    </row>
    <row r="29" spans="1:22" ht="14.25" customHeight="1" x14ac:dyDescent="0.25">
      <c r="A29" s="209"/>
      <c r="B29" s="210" t="s">
        <v>155</v>
      </c>
      <c r="C29" s="194"/>
      <c r="D29" s="176"/>
      <c r="E29" s="134"/>
      <c r="F29" s="176"/>
      <c r="G29" s="176"/>
      <c r="H29" s="176"/>
      <c r="I29" s="176"/>
      <c r="J29" s="176"/>
      <c r="K29" s="176"/>
      <c r="L29" s="176"/>
      <c r="M29" s="176"/>
      <c r="N29" s="176"/>
      <c r="O29" s="176"/>
      <c r="P29" s="176"/>
      <c r="Q29" s="176"/>
      <c r="R29" s="175"/>
      <c r="S29" s="176"/>
      <c r="T29" s="177"/>
      <c r="U29" s="134"/>
      <c r="V29" s="122"/>
    </row>
    <row r="30" spans="1:22" ht="14.25" customHeight="1" x14ac:dyDescent="0.25">
      <c r="B30" s="121" t="s">
        <v>156</v>
      </c>
      <c r="C30" s="180">
        <v>6000</v>
      </c>
      <c r="D30" s="181">
        <v>5000</v>
      </c>
      <c r="E30" s="182">
        <v>7000</v>
      </c>
      <c r="F30" s="174">
        <v>500</v>
      </c>
      <c r="G30" s="174">
        <v>500</v>
      </c>
      <c r="H30" s="174">
        <v>500</v>
      </c>
      <c r="I30" s="174">
        <v>500</v>
      </c>
      <c r="J30" s="174">
        <v>500</v>
      </c>
      <c r="K30" s="174">
        <v>500</v>
      </c>
      <c r="L30" s="174">
        <v>500</v>
      </c>
      <c r="M30" s="174">
        <v>500</v>
      </c>
      <c r="N30" s="174">
        <v>500</v>
      </c>
      <c r="O30" s="174">
        <v>500</v>
      </c>
      <c r="P30" s="174">
        <v>500</v>
      </c>
      <c r="Q30" s="174">
        <v>500</v>
      </c>
      <c r="R30" s="175">
        <f t="shared" ref="R30:R33" si="8">SUM(F30:Q30)</f>
        <v>6000</v>
      </c>
      <c r="S30" s="176">
        <f t="shared" ref="S30:S33" si="9">SUM(O30:Q30)*4</f>
        <v>6000</v>
      </c>
      <c r="T30" s="177"/>
      <c r="U30" s="134">
        <f t="shared" ref="U30:U33" si="10">R30</f>
        <v>6000</v>
      </c>
      <c r="V30" s="122"/>
    </row>
    <row r="31" spans="1:22" ht="14.25" customHeight="1" x14ac:dyDescent="0.25">
      <c r="B31" s="121" t="s">
        <v>157</v>
      </c>
      <c r="C31" s="180">
        <v>12000</v>
      </c>
      <c r="D31" s="181">
        <v>10000</v>
      </c>
      <c r="E31" s="182">
        <v>11000</v>
      </c>
      <c r="F31" s="174">
        <v>1000</v>
      </c>
      <c r="G31" s="174">
        <v>1000</v>
      </c>
      <c r="H31" s="174">
        <v>1000</v>
      </c>
      <c r="I31" s="174">
        <v>1000</v>
      </c>
      <c r="J31" s="174">
        <v>1000</v>
      </c>
      <c r="K31" s="174">
        <v>1000</v>
      </c>
      <c r="L31" s="174">
        <v>1000</v>
      </c>
      <c r="M31" s="174">
        <v>1000</v>
      </c>
      <c r="N31" s="174">
        <v>1000</v>
      </c>
      <c r="O31" s="174">
        <v>1000</v>
      </c>
      <c r="P31" s="174">
        <v>1000</v>
      </c>
      <c r="Q31" s="174">
        <v>1000</v>
      </c>
      <c r="R31" s="175">
        <f t="shared" si="8"/>
        <v>12000</v>
      </c>
      <c r="S31" s="176">
        <f t="shared" si="9"/>
        <v>12000</v>
      </c>
      <c r="T31" s="177"/>
      <c r="U31" s="134">
        <f t="shared" si="10"/>
        <v>12000</v>
      </c>
      <c r="V31" s="122"/>
    </row>
    <row r="32" spans="1:22" ht="14.25" customHeight="1" x14ac:dyDescent="0.25">
      <c r="B32" s="121" t="s">
        <v>158</v>
      </c>
      <c r="C32" s="180">
        <v>0</v>
      </c>
      <c r="D32" s="181">
        <v>1000</v>
      </c>
      <c r="E32" s="182">
        <v>1000</v>
      </c>
      <c r="F32" s="174">
        <v>0</v>
      </c>
      <c r="G32" s="174">
        <v>0</v>
      </c>
      <c r="H32" s="174">
        <v>0</v>
      </c>
      <c r="I32" s="174">
        <v>0</v>
      </c>
      <c r="J32" s="174">
        <v>0</v>
      </c>
      <c r="K32" s="174">
        <v>0</v>
      </c>
      <c r="L32" s="174">
        <v>0</v>
      </c>
      <c r="M32" s="174">
        <v>0</v>
      </c>
      <c r="N32" s="174">
        <v>0</v>
      </c>
      <c r="O32" s="174">
        <v>0</v>
      </c>
      <c r="P32" s="174">
        <v>0</v>
      </c>
      <c r="Q32" s="174">
        <v>0</v>
      </c>
      <c r="R32" s="175">
        <f t="shared" si="8"/>
        <v>0</v>
      </c>
      <c r="S32" s="176">
        <f t="shared" si="9"/>
        <v>0</v>
      </c>
      <c r="T32" s="177"/>
      <c r="U32" s="134">
        <f t="shared" si="10"/>
        <v>0</v>
      </c>
      <c r="V32" s="122"/>
    </row>
    <row r="33" spans="1:26" ht="14.25" customHeight="1" x14ac:dyDescent="0.25">
      <c r="B33" s="121" t="s">
        <v>159</v>
      </c>
      <c r="C33" s="180">
        <v>400</v>
      </c>
      <c r="D33" s="181">
        <v>500</v>
      </c>
      <c r="E33" s="182">
        <v>500</v>
      </c>
      <c r="F33" s="174">
        <v>50</v>
      </c>
      <c r="G33" s="174">
        <v>50</v>
      </c>
      <c r="H33" s="174">
        <v>50</v>
      </c>
      <c r="I33" s="174">
        <v>50</v>
      </c>
      <c r="J33" s="174">
        <v>50</v>
      </c>
      <c r="K33" s="174">
        <v>50</v>
      </c>
      <c r="L33" s="174">
        <v>50</v>
      </c>
      <c r="M33" s="174">
        <v>50</v>
      </c>
      <c r="N33" s="174">
        <v>50</v>
      </c>
      <c r="O33" s="174">
        <v>50</v>
      </c>
      <c r="P33" s="174">
        <v>50</v>
      </c>
      <c r="Q33" s="174">
        <v>50</v>
      </c>
      <c r="R33" s="175">
        <f t="shared" si="8"/>
        <v>600</v>
      </c>
      <c r="S33" s="176">
        <f t="shared" si="9"/>
        <v>600</v>
      </c>
      <c r="T33" s="177"/>
      <c r="U33" s="134">
        <f t="shared" si="10"/>
        <v>600</v>
      </c>
      <c r="V33" s="122"/>
    </row>
    <row r="34" spans="1:26" ht="14.25" customHeight="1" x14ac:dyDescent="0.25">
      <c r="A34" s="211"/>
      <c r="B34" s="187" t="s">
        <v>160</v>
      </c>
      <c r="C34" s="188">
        <f t="shared" ref="C34:S34" si="11">SUM(C29:C33)</f>
        <v>18400</v>
      </c>
      <c r="D34" s="189">
        <f t="shared" si="11"/>
        <v>16500</v>
      </c>
      <c r="E34" s="190">
        <f t="shared" si="11"/>
        <v>19500</v>
      </c>
      <c r="F34" s="189">
        <f t="shared" si="11"/>
        <v>1550</v>
      </c>
      <c r="G34" s="189">
        <f t="shared" si="11"/>
        <v>1550</v>
      </c>
      <c r="H34" s="189">
        <f t="shared" si="11"/>
        <v>1550</v>
      </c>
      <c r="I34" s="189">
        <f t="shared" si="11"/>
        <v>1550</v>
      </c>
      <c r="J34" s="189">
        <f t="shared" si="11"/>
        <v>1550</v>
      </c>
      <c r="K34" s="189">
        <f t="shared" si="11"/>
        <v>1550</v>
      </c>
      <c r="L34" s="189">
        <f t="shared" si="11"/>
        <v>1550</v>
      </c>
      <c r="M34" s="189">
        <f t="shared" si="11"/>
        <v>1550</v>
      </c>
      <c r="N34" s="189">
        <f t="shared" si="11"/>
        <v>1550</v>
      </c>
      <c r="O34" s="189">
        <f t="shared" si="11"/>
        <v>1550</v>
      </c>
      <c r="P34" s="189">
        <f t="shared" si="11"/>
        <v>1550</v>
      </c>
      <c r="Q34" s="189">
        <f t="shared" si="11"/>
        <v>1550</v>
      </c>
      <c r="R34" s="191">
        <f t="shared" si="11"/>
        <v>18600</v>
      </c>
      <c r="S34" s="189">
        <f t="shared" si="11"/>
        <v>18600</v>
      </c>
      <c r="T34" s="192"/>
      <c r="U34" s="190">
        <f>SUM(U29:U33)</f>
        <v>18600</v>
      </c>
      <c r="V34" s="212"/>
      <c r="W34" s="213"/>
      <c r="X34" s="213"/>
      <c r="Y34" s="213"/>
      <c r="Z34" s="213"/>
    </row>
    <row r="35" spans="1:26" ht="14.25" customHeight="1" x14ac:dyDescent="0.25">
      <c r="B35" s="193" t="s">
        <v>161</v>
      </c>
      <c r="C35" s="194"/>
      <c r="D35" s="176"/>
      <c r="E35" s="134"/>
      <c r="F35" s="176"/>
      <c r="G35" s="176"/>
      <c r="H35" s="176"/>
      <c r="I35" s="176"/>
      <c r="J35" s="176"/>
      <c r="K35" s="176"/>
      <c r="L35" s="176"/>
      <c r="M35" s="176"/>
      <c r="N35" s="176"/>
      <c r="O35" s="176"/>
      <c r="P35" s="176"/>
      <c r="Q35" s="176"/>
      <c r="R35" s="175"/>
      <c r="S35" s="176"/>
      <c r="T35" s="177"/>
      <c r="U35" s="134"/>
      <c r="V35" s="122"/>
    </row>
    <row r="36" spans="1:26" ht="14.25" customHeight="1" x14ac:dyDescent="0.25">
      <c r="B36" s="121" t="s">
        <v>162</v>
      </c>
      <c r="C36" s="173">
        <v>25000</v>
      </c>
      <c r="D36" s="174">
        <v>1500</v>
      </c>
      <c r="E36" s="132">
        <v>6000</v>
      </c>
      <c r="F36" s="174">
        <v>200</v>
      </c>
      <c r="G36" s="174">
        <v>200</v>
      </c>
      <c r="H36" s="174">
        <v>200</v>
      </c>
      <c r="I36" s="174">
        <v>200</v>
      </c>
      <c r="J36" s="174">
        <v>200</v>
      </c>
      <c r="K36" s="174">
        <v>200</v>
      </c>
      <c r="L36" s="174">
        <v>200</v>
      </c>
      <c r="M36" s="174">
        <v>200</v>
      </c>
      <c r="N36" s="174">
        <v>200</v>
      </c>
      <c r="O36" s="174">
        <v>200</v>
      </c>
      <c r="P36" s="174">
        <v>200</v>
      </c>
      <c r="Q36" s="174">
        <v>200</v>
      </c>
      <c r="R36" s="175">
        <f t="shared" ref="R36:R44" si="12">SUM(F36:Q36)</f>
        <v>2400</v>
      </c>
      <c r="S36" s="176">
        <f t="shared" ref="S36:S44" si="13">SUM(O36:Q36)*4</f>
        <v>2400</v>
      </c>
      <c r="T36" s="177"/>
      <c r="U36" s="134">
        <f t="shared" ref="U36:U44" si="14">R36</f>
        <v>2400</v>
      </c>
      <c r="V36" s="122"/>
    </row>
    <row r="37" spans="1:26" ht="14.25" customHeight="1" x14ac:dyDescent="0.25">
      <c r="B37" s="121" t="s">
        <v>163</v>
      </c>
      <c r="C37" s="173">
        <v>2500</v>
      </c>
      <c r="D37" s="174">
        <v>1000</v>
      </c>
      <c r="E37" s="132">
        <v>500</v>
      </c>
      <c r="F37" s="174">
        <v>0</v>
      </c>
      <c r="G37" s="174">
        <v>0</v>
      </c>
      <c r="H37" s="174">
        <v>0</v>
      </c>
      <c r="I37" s="174">
        <v>0</v>
      </c>
      <c r="J37" s="174">
        <v>0</v>
      </c>
      <c r="K37" s="174">
        <v>0</v>
      </c>
      <c r="L37" s="174">
        <v>0</v>
      </c>
      <c r="M37" s="174">
        <v>0</v>
      </c>
      <c r="N37" s="174">
        <v>0</v>
      </c>
      <c r="O37" s="174">
        <v>0</v>
      </c>
      <c r="P37" s="174">
        <v>0</v>
      </c>
      <c r="Q37" s="174">
        <v>0</v>
      </c>
      <c r="R37" s="175">
        <f t="shared" si="12"/>
        <v>0</v>
      </c>
      <c r="S37" s="176">
        <f t="shared" si="13"/>
        <v>0</v>
      </c>
      <c r="T37" s="177"/>
      <c r="U37" s="134">
        <f t="shared" si="14"/>
        <v>0</v>
      </c>
      <c r="V37" s="122"/>
    </row>
    <row r="38" spans="1:26" ht="14.25" customHeight="1" x14ac:dyDescent="0.25">
      <c r="B38" s="121" t="s">
        <v>164</v>
      </c>
      <c r="C38" s="173">
        <v>600</v>
      </c>
      <c r="D38" s="174">
        <v>1000</v>
      </c>
      <c r="E38" s="132">
        <v>1500</v>
      </c>
      <c r="F38" s="174">
        <v>250</v>
      </c>
      <c r="G38" s="174">
        <v>250</v>
      </c>
      <c r="H38" s="174">
        <v>250</v>
      </c>
      <c r="I38" s="174">
        <v>250</v>
      </c>
      <c r="J38" s="174">
        <v>250</v>
      </c>
      <c r="K38" s="174">
        <v>250</v>
      </c>
      <c r="L38" s="174">
        <v>250</v>
      </c>
      <c r="M38" s="174">
        <v>250</v>
      </c>
      <c r="N38" s="174">
        <v>250</v>
      </c>
      <c r="O38" s="174">
        <v>250</v>
      </c>
      <c r="P38" s="174">
        <v>250</v>
      </c>
      <c r="Q38" s="174">
        <v>250</v>
      </c>
      <c r="R38" s="175">
        <f t="shared" si="12"/>
        <v>3000</v>
      </c>
      <c r="S38" s="176">
        <f t="shared" si="13"/>
        <v>3000</v>
      </c>
      <c r="T38" s="177"/>
      <c r="U38" s="134">
        <f t="shared" si="14"/>
        <v>3000</v>
      </c>
      <c r="V38" s="122"/>
    </row>
    <row r="39" spans="1:26" ht="14.25" customHeight="1" x14ac:dyDescent="0.25">
      <c r="B39" s="121" t="s">
        <v>165</v>
      </c>
      <c r="C39" s="173">
        <v>7500</v>
      </c>
      <c r="D39" s="174">
        <v>8000</v>
      </c>
      <c r="E39" s="132">
        <v>16000</v>
      </c>
      <c r="F39" s="174">
        <v>1200</v>
      </c>
      <c r="G39" s="174">
        <v>1200</v>
      </c>
      <c r="H39" s="174">
        <v>1200</v>
      </c>
      <c r="I39" s="174">
        <v>1200</v>
      </c>
      <c r="J39" s="174">
        <v>1200</v>
      </c>
      <c r="K39" s="174">
        <v>1200</v>
      </c>
      <c r="L39" s="174">
        <v>1200</v>
      </c>
      <c r="M39" s="174">
        <v>1200</v>
      </c>
      <c r="N39" s="174">
        <v>1200</v>
      </c>
      <c r="O39" s="174">
        <v>1200</v>
      </c>
      <c r="P39" s="174">
        <v>1200</v>
      </c>
      <c r="Q39" s="174">
        <v>1200</v>
      </c>
      <c r="R39" s="175">
        <f t="shared" si="12"/>
        <v>14400</v>
      </c>
      <c r="S39" s="176">
        <f t="shared" si="13"/>
        <v>14400</v>
      </c>
      <c r="T39" s="177"/>
      <c r="U39" s="134">
        <f t="shared" si="14"/>
        <v>14400</v>
      </c>
      <c r="V39" s="122"/>
    </row>
    <row r="40" spans="1:26" ht="14.25" customHeight="1" x14ac:dyDescent="0.25">
      <c r="B40" s="121" t="s">
        <v>166</v>
      </c>
      <c r="C40" s="173">
        <v>200</v>
      </c>
      <c r="D40" s="174">
        <v>250</v>
      </c>
      <c r="E40" s="132">
        <v>150</v>
      </c>
      <c r="F40" s="174">
        <v>0</v>
      </c>
      <c r="G40" s="174">
        <v>0</v>
      </c>
      <c r="H40" s="174">
        <v>0</v>
      </c>
      <c r="I40" s="174">
        <v>0</v>
      </c>
      <c r="J40" s="174">
        <v>0</v>
      </c>
      <c r="K40" s="174">
        <v>0</v>
      </c>
      <c r="L40" s="174">
        <v>0</v>
      </c>
      <c r="M40" s="174">
        <v>0</v>
      </c>
      <c r="N40" s="174">
        <v>0</v>
      </c>
      <c r="O40" s="174">
        <v>0</v>
      </c>
      <c r="P40" s="174">
        <v>0</v>
      </c>
      <c r="Q40" s="174">
        <v>0</v>
      </c>
      <c r="R40" s="175">
        <f t="shared" si="12"/>
        <v>0</v>
      </c>
      <c r="S40" s="176">
        <f t="shared" si="13"/>
        <v>0</v>
      </c>
      <c r="T40" s="177"/>
      <c r="U40" s="134">
        <f t="shared" si="14"/>
        <v>0</v>
      </c>
      <c r="V40" s="122"/>
    </row>
    <row r="41" spans="1:26" ht="14.25" customHeight="1" x14ac:dyDescent="0.25">
      <c r="B41" s="121" t="s">
        <v>167</v>
      </c>
      <c r="C41" s="173">
        <v>4000</v>
      </c>
      <c r="D41" s="174">
        <v>5000</v>
      </c>
      <c r="E41" s="132">
        <v>7000</v>
      </c>
      <c r="F41" s="174">
        <v>150</v>
      </c>
      <c r="G41" s="174">
        <v>150</v>
      </c>
      <c r="H41" s="174">
        <v>150</v>
      </c>
      <c r="I41" s="174">
        <v>150</v>
      </c>
      <c r="J41" s="174">
        <v>150</v>
      </c>
      <c r="K41" s="174">
        <v>150</v>
      </c>
      <c r="L41" s="174">
        <v>150</v>
      </c>
      <c r="M41" s="174">
        <v>150</v>
      </c>
      <c r="N41" s="174">
        <v>150</v>
      </c>
      <c r="O41" s="174">
        <v>150</v>
      </c>
      <c r="P41" s="174">
        <v>150</v>
      </c>
      <c r="Q41" s="174">
        <v>150</v>
      </c>
      <c r="R41" s="175">
        <f t="shared" si="12"/>
        <v>1800</v>
      </c>
      <c r="S41" s="176">
        <f t="shared" si="13"/>
        <v>1800</v>
      </c>
      <c r="T41" s="177"/>
      <c r="U41" s="134">
        <f t="shared" si="14"/>
        <v>1800</v>
      </c>
      <c r="V41" s="122"/>
    </row>
    <row r="42" spans="1:26" ht="14.25" customHeight="1" x14ac:dyDescent="0.25">
      <c r="B42" s="121" t="s">
        <v>168</v>
      </c>
      <c r="C42" s="173">
        <v>2500</v>
      </c>
      <c r="D42" s="174">
        <v>2500</v>
      </c>
      <c r="E42" s="132">
        <v>3500</v>
      </c>
      <c r="F42" s="174">
        <v>200</v>
      </c>
      <c r="G42" s="174">
        <v>200</v>
      </c>
      <c r="H42" s="174">
        <v>200</v>
      </c>
      <c r="I42" s="174">
        <v>200</v>
      </c>
      <c r="J42" s="174">
        <v>200</v>
      </c>
      <c r="K42" s="174">
        <v>200</v>
      </c>
      <c r="L42" s="174">
        <v>200</v>
      </c>
      <c r="M42" s="174">
        <v>200</v>
      </c>
      <c r="N42" s="174">
        <v>200</v>
      </c>
      <c r="O42" s="174">
        <v>200</v>
      </c>
      <c r="P42" s="174">
        <v>200</v>
      </c>
      <c r="Q42" s="174">
        <v>200</v>
      </c>
      <c r="R42" s="175">
        <f t="shared" si="12"/>
        <v>2400</v>
      </c>
      <c r="S42" s="176">
        <f t="shared" si="13"/>
        <v>2400</v>
      </c>
      <c r="T42" s="177"/>
      <c r="U42" s="134">
        <f t="shared" si="14"/>
        <v>2400</v>
      </c>
      <c r="V42" s="122"/>
    </row>
    <row r="43" spans="1:26" ht="14.25" customHeight="1" x14ac:dyDescent="0.25">
      <c r="B43" s="121" t="s">
        <v>169</v>
      </c>
      <c r="C43" s="173">
        <v>20000</v>
      </c>
      <c r="D43" s="174">
        <v>15000</v>
      </c>
      <c r="E43" s="132">
        <v>10000</v>
      </c>
      <c r="F43" s="174">
        <v>850</v>
      </c>
      <c r="G43" s="174">
        <v>850</v>
      </c>
      <c r="H43" s="174">
        <v>850</v>
      </c>
      <c r="I43" s="174">
        <v>850</v>
      </c>
      <c r="J43" s="174">
        <v>850</v>
      </c>
      <c r="K43" s="174">
        <v>850</v>
      </c>
      <c r="L43" s="174">
        <v>850</v>
      </c>
      <c r="M43" s="174">
        <v>850</v>
      </c>
      <c r="N43" s="174">
        <v>850</v>
      </c>
      <c r="O43" s="174">
        <v>850</v>
      </c>
      <c r="P43" s="174">
        <v>850</v>
      </c>
      <c r="Q43" s="174">
        <v>850</v>
      </c>
      <c r="R43" s="175">
        <f t="shared" si="12"/>
        <v>10200</v>
      </c>
      <c r="S43" s="176">
        <f t="shared" si="13"/>
        <v>10200</v>
      </c>
      <c r="T43" s="177"/>
      <c r="U43" s="134">
        <f t="shared" si="14"/>
        <v>10200</v>
      </c>
      <c r="V43" s="122"/>
    </row>
    <row r="44" spans="1:26" ht="14.25" customHeight="1" x14ac:dyDescent="0.25">
      <c r="B44" s="121" t="s">
        <v>170</v>
      </c>
      <c r="C44" s="173">
        <v>12000</v>
      </c>
      <c r="D44" s="174">
        <v>7000</v>
      </c>
      <c r="E44" s="132">
        <v>6000</v>
      </c>
      <c r="F44" s="174">
        <v>0</v>
      </c>
      <c r="G44" s="174">
        <v>0</v>
      </c>
      <c r="H44" s="174">
        <v>0</v>
      </c>
      <c r="I44" s="174">
        <v>0</v>
      </c>
      <c r="J44" s="174">
        <v>0</v>
      </c>
      <c r="K44" s="174">
        <v>0</v>
      </c>
      <c r="L44" s="174">
        <v>0</v>
      </c>
      <c r="M44" s="174">
        <v>0</v>
      </c>
      <c r="N44" s="174">
        <v>0</v>
      </c>
      <c r="O44" s="174">
        <v>0</v>
      </c>
      <c r="P44" s="174">
        <v>0</v>
      </c>
      <c r="Q44" s="174">
        <v>0</v>
      </c>
      <c r="R44" s="175">
        <f t="shared" si="12"/>
        <v>0</v>
      </c>
      <c r="S44" s="176">
        <f t="shared" si="13"/>
        <v>0</v>
      </c>
      <c r="T44" s="177"/>
      <c r="U44" s="134">
        <f t="shared" si="14"/>
        <v>0</v>
      </c>
      <c r="V44" s="122"/>
    </row>
    <row r="45" spans="1:26" ht="14.25" customHeight="1" x14ac:dyDescent="0.25">
      <c r="A45" s="211"/>
      <c r="B45" s="187" t="s">
        <v>171</v>
      </c>
      <c r="C45" s="188">
        <f t="shared" ref="C45:S45" si="15">SUM(C36:C44)</f>
        <v>74300</v>
      </c>
      <c r="D45" s="189">
        <f t="shared" si="15"/>
        <v>41250</v>
      </c>
      <c r="E45" s="190">
        <f t="shared" si="15"/>
        <v>50650</v>
      </c>
      <c r="F45" s="189">
        <f t="shared" si="15"/>
        <v>2850</v>
      </c>
      <c r="G45" s="189">
        <f t="shared" si="15"/>
        <v>2850</v>
      </c>
      <c r="H45" s="189">
        <f t="shared" si="15"/>
        <v>2850</v>
      </c>
      <c r="I45" s="189">
        <f t="shared" si="15"/>
        <v>2850</v>
      </c>
      <c r="J45" s="189">
        <f t="shared" si="15"/>
        <v>2850</v>
      </c>
      <c r="K45" s="189">
        <f t="shared" si="15"/>
        <v>2850</v>
      </c>
      <c r="L45" s="189">
        <f t="shared" si="15"/>
        <v>2850</v>
      </c>
      <c r="M45" s="189">
        <f t="shared" si="15"/>
        <v>2850</v>
      </c>
      <c r="N45" s="189">
        <f t="shared" si="15"/>
        <v>2850</v>
      </c>
      <c r="O45" s="189">
        <f t="shared" si="15"/>
        <v>2850</v>
      </c>
      <c r="P45" s="189">
        <f t="shared" si="15"/>
        <v>2850</v>
      </c>
      <c r="Q45" s="189">
        <f t="shared" si="15"/>
        <v>2850</v>
      </c>
      <c r="R45" s="191">
        <f t="shared" si="15"/>
        <v>34200</v>
      </c>
      <c r="S45" s="189">
        <f t="shared" si="15"/>
        <v>34200</v>
      </c>
      <c r="T45" s="192"/>
      <c r="U45" s="190">
        <f>SUM(U36:U44)</f>
        <v>34200</v>
      </c>
      <c r="V45" s="212"/>
      <c r="W45" s="213"/>
      <c r="X45" s="213"/>
      <c r="Y45" s="213"/>
      <c r="Z45" s="213"/>
    </row>
    <row r="46" spans="1:26" ht="14.25" customHeight="1" x14ac:dyDescent="0.25">
      <c r="B46" s="193" t="s">
        <v>172</v>
      </c>
      <c r="C46" s="194"/>
      <c r="D46" s="176"/>
      <c r="E46" s="134"/>
      <c r="F46" s="176"/>
      <c r="G46" s="176"/>
      <c r="H46" s="176"/>
      <c r="I46" s="176"/>
      <c r="J46" s="176"/>
      <c r="K46" s="176"/>
      <c r="L46" s="176"/>
      <c r="M46" s="176"/>
      <c r="N46" s="176"/>
      <c r="O46" s="176"/>
      <c r="P46" s="176"/>
      <c r="Q46" s="176"/>
      <c r="R46" s="175"/>
      <c r="S46" s="176"/>
      <c r="T46" s="177"/>
      <c r="U46" s="134"/>
      <c r="V46" s="122"/>
    </row>
    <row r="47" spans="1:26" ht="14.25" customHeight="1" x14ac:dyDescent="0.25">
      <c r="B47" s="121" t="s">
        <v>173</v>
      </c>
      <c r="C47" s="173">
        <v>17000</v>
      </c>
      <c r="D47" s="174">
        <v>18000</v>
      </c>
      <c r="E47" s="132">
        <v>19000</v>
      </c>
      <c r="F47" s="174">
        <v>2500</v>
      </c>
      <c r="G47" s="174">
        <v>2500</v>
      </c>
      <c r="H47" s="174">
        <v>2500</v>
      </c>
      <c r="I47" s="174">
        <v>2500</v>
      </c>
      <c r="J47" s="174">
        <v>2500</v>
      </c>
      <c r="K47" s="174">
        <v>2500</v>
      </c>
      <c r="L47" s="174">
        <v>2500</v>
      </c>
      <c r="M47" s="174">
        <v>2500</v>
      </c>
      <c r="N47" s="174">
        <v>2500</v>
      </c>
      <c r="O47" s="174">
        <v>2500</v>
      </c>
      <c r="P47" s="174">
        <v>2500</v>
      </c>
      <c r="Q47" s="174">
        <v>2500</v>
      </c>
      <c r="R47" s="175">
        <f>SUM(F47:Q47)</f>
        <v>30000</v>
      </c>
      <c r="S47" s="176">
        <f>SUM(O47:Q47)*4</f>
        <v>30000</v>
      </c>
      <c r="T47" s="177"/>
      <c r="U47" s="134"/>
      <c r="V47" s="122"/>
    </row>
    <row r="48" spans="1:26" ht="14.25" customHeight="1" x14ac:dyDescent="0.25">
      <c r="A48" s="211"/>
      <c r="B48" s="187" t="s">
        <v>174</v>
      </c>
      <c r="C48" s="188">
        <f t="shared" ref="C48:S48" si="16">SUM(C47)</f>
        <v>17000</v>
      </c>
      <c r="D48" s="189">
        <f t="shared" si="16"/>
        <v>18000</v>
      </c>
      <c r="E48" s="190">
        <f t="shared" si="16"/>
        <v>19000</v>
      </c>
      <c r="F48" s="189">
        <f t="shared" si="16"/>
        <v>2500</v>
      </c>
      <c r="G48" s="189">
        <f t="shared" si="16"/>
        <v>2500</v>
      </c>
      <c r="H48" s="189">
        <f t="shared" si="16"/>
        <v>2500</v>
      </c>
      <c r="I48" s="189">
        <f t="shared" si="16"/>
        <v>2500</v>
      </c>
      <c r="J48" s="189">
        <f t="shared" si="16"/>
        <v>2500</v>
      </c>
      <c r="K48" s="189">
        <f t="shared" si="16"/>
        <v>2500</v>
      </c>
      <c r="L48" s="189">
        <f t="shared" si="16"/>
        <v>2500</v>
      </c>
      <c r="M48" s="189">
        <f t="shared" si="16"/>
        <v>2500</v>
      </c>
      <c r="N48" s="189">
        <f t="shared" si="16"/>
        <v>2500</v>
      </c>
      <c r="O48" s="189">
        <f t="shared" si="16"/>
        <v>2500</v>
      </c>
      <c r="P48" s="189">
        <f t="shared" si="16"/>
        <v>2500</v>
      </c>
      <c r="Q48" s="189">
        <f t="shared" si="16"/>
        <v>2500</v>
      </c>
      <c r="R48" s="191">
        <f t="shared" si="16"/>
        <v>30000</v>
      </c>
      <c r="S48" s="189">
        <f t="shared" si="16"/>
        <v>30000</v>
      </c>
      <c r="T48" s="214">
        <v>0.03</v>
      </c>
      <c r="U48" s="190">
        <f>T48*U14</f>
        <v>19522.5</v>
      </c>
      <c r="V48" s="212"/>
      <c r="W48" s="213"/>
      <c r="X48" s="213"/>
      <c r="Y48" s="213"/>
      <c r="Z48" s="213"/>
    </row>
    <row r="49" spans="1:26" ht="14.25" customHeight="1" x14ac:dyDescent="0.25">
      <c r="B49" s="193" t="s">
        <v>175</v>
      </c>
      <c r="C49" s="194"/>
      <c r="D49" s="176"/>
      <c r="E49" s="134"/>
      <c r="F49" s="176"/>
      <c r="G49" s="176"/>
      <c r="H49" s="176"/>
      <c r="I49" s="176"/>
      <c r="J49" s="176"/>
      <c r="K49" s="176"/>
      <c r="L49" s="176"/>
      <c r="M49" s="176"/>
      <c r="N49" s="176"/>
      <c r="O49" s="176"/>
      <c r="P49" s="176"/>
      <c r="Q49" s="176"/>
      <c r="R49" s="175"/>
      <c r="S49" s="176"/>
      <c r="T49" s="177"/>
      <c r="U49" s="134"/>
      <c r="V49" s="122"/>
    </row>
    <row r="50" spans="1:26" ht="14.25" customHeight="1" x14ac:dyDescent="0.25">
      <c r="B50" s="121" t="s">
        <v>176</v>
      </c>
      <c r="C50" s="173">
        <v>1000</v>
      </c>
      <c r="D50" s="174">
        <v>1000</v>
      </c>
      <c r="E50" s="132">
        <v>500</v>
      </c>
      <c r="F50" s="174">
        <v>0</v>
      </c>
      <c r="G50" s="174">
        <v>0</v>
      </c>
      <c r="H50" s="174">
        <v>0</v>
      </c>
      <c r="I50" s="174">
        <v>0</v>
      </c>
      <c r="J50" s="174">
        <v>0</v>
      </c>
      <c r="K50" s="174">
        <v>0</v>
      </c>
      <c r="L50" s="174">
        <v>0</v>
      </c>
      <c r="M50" s="174">
        <v>0</v>
      </c>
      <c r="N50" s="174">
        <v>0</v>
      </c>
      <c r="O50" s="174">
        <v>0</v>
      </c>
      <c r="P50" s="174">
        <v>0</v>
      </c>
      <c r="Q50" s="174">
        <v>0</v>
      </c>
      <c r="R50" s="175">
        <f t="shared" ref="R50:R53" si="17">SUM(F50:Q50)</f>
        <v>0</v>
      </c>
      <c r="S50" s="176">
        <f t="shared" ref="S50:S53" si="18">SUM(O50:Q50)*4</f>
        <v>0</v>
      </c>
      <c r="T50" s="177"/>
      <c r="U50" s="134">
        <f t="shared" ref="U50:U53" si="19">R50</f>
        <v>0</v>
      </c>
      <c r="V50" s="122"/>
    </row>
    <row r="51" spans="1:26" ht="14.25" customHeight="1" x14ac:dyDescent="0.25">
      <c r="B51" s="121" t="s">
        <v>177</v>
      </c>
      <c r="C51" s="173">
        <v>1000</v>
      </c>
      <c r="D51" s="174">
        <v>600</v>
      </c>
      <c r="E51" s="132">
        <v>300</v>
      </c>
      <c r="F51" s="174">
        <v>50</v>
      </c>
      <c r="G51" s="174">
        <v>50</v>
      </c>
      <c r="H51" s="174">
        <v>50</v>
      </c>
      <c r="I51" s="174">
        <v>50</v>
      </c>
      <c r="J51" s="174">
        <v>50</v>
      </c>
      <c r="K51" s="174">
        <v>50</v>
      </c>
      <c r="L51" s="174">
        <v>50</v>
      </c>
      <c r="M51" s="174">
        <v>50</v>
      </c>
      <c r="N51" s="174">
        <v>50</v>
      </c>
      <c r="O51" s="174">
        <v>50</v>
      </c>
      <c r="P51" s="174">
        <v>50</v>
      </c>
      <c r="Q51" s="174">
        <v>50</v>
      </c>
      <c r="R51" s="175">
        <f t="shared" si="17"/>
        <v>600</v>
      </c>
      <c r="S51" s="176">
        <f t="shared" si="18"/>
        <v>600</v>
      </c>
      <c r="T51" s="177"/>
      <c r="U51" s="134">
        <f t="shared" si="19"/>
        <v>600</v>
      </c>
      <c r="V51" s="122"/>
    </row>
    <row r="52" spans="1:26" ht="14.25" customHeight="1" x14ac:dyDescent="0.25">
      <c r="B52" s="121" t="s">
        <v>178</v>
      </c>
      <c r="C52" s="173">
        <v>150</v>
      </c>
      <c r="D52" s="174">
        <v>200</v>
      </c>
      <c r="E52" s="132">
        <v>150</v>
      </c>
      <c r="F52" s="174">
        <v>0</v>
      </c>
      <c r="G52" s="174">
        <v>0</v>
      </c>
      <c r="H52" s="174">
        <v>0</v>
      </c>
      <c r="I52" s="174">
        <v>0</v>
      </c>
      <c r="J52" s="174">
        <v>0</v>
      </c>
      <c r="K52" s="174">
        <v>0</v>
      </c>
      <c r="L52" s="174">
        <v>0</v>
      </c>
      <c r="M52" s="174">
        <v>0</v>
      </c>
      <c r="N52" s="174">
        <v>0</v>
      </c>
      <c r="O52" s="174">
        <v>0</v>
      </c>
      <c r="P52" s="174">
        <v>0</v>
      </c>
      <c r="Q52" s="174">
        <v>0</v>
      </c>
      <c r="R52" s="175">
        <f t="shared" si="17"/>
        <v>0</v>
      </c>
      <c r="S52" s="176">
        <f t="shared" si="18"/>
        <v>0</v>
      </c>
      <c r="T52" s="177"/>
      <c r="U52" s="134">
        <f t="shared" si="19"/>
        <v>0</v>
      </c>
      <c r="V52" s="122"/>
    </row>
    <row r="53" spans="1:26" ht="14.25" customHeight="1" x14ac:dyDescent="0.25">
      <c r="B53" s="121" t="s">
        <v>170</v>
      </c>
      <c r="C53" s="173">
        <v>600</v>
      </c>
      <c r="D53" s="174">
        <v>650</v>
      </c>
      <c r="E53" s="132">
        <v>700</v>
      </c>
      <c r="F53" s="174">
        <v>0</v>
      </c>
      <c r="G53" s="174">
        <v>0</v>
      </c>
      <c r="H53" s="174">
        <v>0</v>
      </c>
      <c r="I53" s="174">
        <v>0</v>
      </c>
      <c r="J53" s="174">
        <v>0</v>
      </c>
      <c r="K53" s="174">
        <v>0</v>
      </c>
      <c r="L53" s="174">
        <v>0</v>
      </c>
      <c r="M53" s="174">
        <v>0</v>
      </c>
      <c r="N53" s="174">
        <v>0</v>
      </c>
      <c r="O53" s="174">
        <v>0</v>
      </c>
      <c r="P53" s="174">
        <v>0</v>
      </c>
      <c r="Q53" s="174">
        <v>0</v>
      </c>
      <c r="R53" s="175">
        <f t="shared" si="17"/>
        <v>0</v>
      </c>
      <c r="S53" s="176">
        <f t="shared" si="18"/>
        <v>0</v>
      </c>
      <c r="T53" s="177"/>
      <c r="U53" s="134">
        <f t="shared" si="19"/>
        <v>0</v>
      </c>
      <c r="V53" s="122"/>
    </row>
    <row r="54" spans="1:26" ht="14.25" customHeight="1" x14ac:dyDescent="0.25">
      <c r="A54" s="211"/>
      <c r="B54" s="187" t="s">
        <v>179</v>
      </c>
      <c r="C54" s="188">
        <f t="shared" ref="C54:S54" si="20">SUM(C50:C53)</f>
        <v>2750</v>
      </c>
      <c r="D54" s="189">
        <f t="shared" si="20"/>
        <v>2450</v>
      </c>
      <c r="E54" s="190">
        <f t="shared" si="20"/>
        <v>1650</v>
      </c>
      <c r="F54" s="189">
        <f t="shared" si="20"/>
        <v>50</v>
      </c>
      <c r="G54" s="189">
        <f t="shared" si="20"/>
        <v>50</v>
      </c>
      <c r="H54" s="189">
        <f t="shared" si="20"/>
        <v>50</v>
      </c>
      <c r="I54" s="189">
        <f t="shared" si="20"/>
        <v>50</v>
      </c>
      <c r="J54" s="189">
        <f t="shared" si="20"/>
        <v>50</v>
      </c>
      <c r="K54" s="189">
        <f t="shared" si="20"/>
        <v>50</v>
      </c>
      <c r="L54" s="189">
        <f t="shared" si="20"/>
        <v>50</v>
      </c>
      <c r="M54" s="189">
        <f t="shared" si="20"/>
        <v>50</v>
      </c>
      <c r="N54" s="189">
        <f t="shared" si="20"/>
        <v>50</v>
      </c>
      <c r="O54" s="189">
        <f t="shared" si="20"/>
        <v>50</v>
      </c>
      <c r="P54" s="189">
        <f t="shared" si="20"/>
        <v>50</v>
      </c>
      <c r="Q54" s="189">
        <f t="shared" si="20"/>
        <v>50</v>
      </c>
      <c r="R54" s="191">
        <f t="shared" si="20"/>
        <v>600</v>
      </c>
      <c r="S54" s="189">
        <f t="shared" si="20"/>
        <v>600</v>
      </c>
      <c r="T54" s="192"/>
      <c r="U54" s="190">
        <f>SUM(U50:U53)</f>
        <v>600</v>
      </c>
      <c r="V54" s="215"/>
      <c r="W54" s="211"/>
      <c r="X54" s="211"/>
      <c r="Y54" s="211"/>
      <c r="Z54" s="211"/>
    </row>
    <row r="55" spans="1:26" ht="14.25" customHeight="1" x14ac:dyDescent="0.25">
      <c r="B55" s="193" t="s">
        <v>180</v>
      </c>
      <c r="C55" s="194"/>
      <c r="D55" s="176"/>
      <c r="E55" s="134"/>
      <c r="F55" s="176"/>
      <c r="G55" s="176"/>
      <c r="H55" s="176"/>
      <c r="I55" s="176"/>
      <c r="J55" s="176"/>
      <c r="K55" s="176"/>
      <c r="L55" s="176"/>
      <c r="M55" s="176"/>
      <c r="N55" s="176"/>
      <c r="O55" s="176"/>
      <c r="P55" s="176"/>
      <c r="Q55" s="176"/>
      <c r="R55" s="175"/>
      <c r="S55" s="176"/>
      <c r="T55" s="177"/>
      <c r="U55" s="134"/>
      <c r="V55" s="122"/>
    </row>
    <row r="56" spans="1:26" ht="14.25" customHeight="1" x14ac:dyDescent="0.25">
      <c r="B56" s="121" t="s">
        <v>181</v>
      </c>
      <c r="C56" s="173">
        <v>16000</v>
      </c>
      <c r="D56" s="174">
        <v>12000</v>
      </c>
      <c r="E56" s="132">
        <v>12000</v>
      </c>
      <c r="F56" s="174">
        <v>1300</v>
      </c>
      <c r="G56" s="174">
        <v>1300</v>
      </c>
      <c r="H56" s="174">
        <v>1300</v>
      </c>
      <c r="I56" s="174">
        <v>1300</v>
      </c>
      <c r="J56" s="174">
        <v>1300</v>
      </c>
      <c r="K56" s="174">
        <v>1300</v>
      </c>
      <c r="L56" s="174">
        <v>1300</v>
      </c>
      <c r="M56" s="174">
        <v>1300</v>
      </c>
      <c r="N56" s="174">
        <v>1300</v>
      </c>
      <c r="O56" s="174">
        <v>1300</v>
      </c>
      <c r="P56" s="174">
        <v>1300</v>
      </c>
      <c r="Q56" s="174">
        <v>1300</v>
      </c>
      <c r="R56" s="175">
        <f t="shared" ref="R56:R58" si="21">SUM(F56:Q56)</f>
        <v>15600</v>
      </c>
      <c r="S56" s="176">
        <f t="shared" ref="S56:S58" si="22">SUM(O56:Q56)*4</f>
        <v>15600</v>
      </c>
      <c r="T56" s="177"/>
      <c r="U56" s="134">
        <f t="shared" ref="U56:U58" si="23">R56</f>
        <v>15600</v>
      </c>
      <c r="V56" s="122"/>
    </row>
    <row r="57" spans="1:26" ht="14.25" customHeight="1" x14ac:dyDescent="0.25">
      <c r="B57" s="121" t="s">
        <v>182</v>
      </c>
      <c r="C57" s="173">
        <v>6000</v>
      </c>
      <c r="D57" s="174">
        <v>5000</v>
      </c>
      <c r="E57" s="132">
        <v>3000</v>
      </c>
      <c r="F57" s="174">
        <v>150</v>
      </c>
      <c r="G57" s="174">
        <v>150</v>
      </c>
      <c r="H57" s="174">
        <v>150</v>
      </c>
      <c r="I57" s="174">
        <v>150</v>
      </c>
      <c r="J57" s="174">
        <v>150</v>
      </c>
      <c r="K57" s="174">
        <v>150</v>
      </c>
      <c r="L57" s="174">
        <v>150</v>
      </c>
      <c r="M57" s="174">
        <v>150</v>
      </c>
      <c r="N57" s="174">
        <v>150</v>
      </c>
      <c r="O57" s="174">
        <v>150</v>
      </c>
      <c r="P57" s="174">
        <v>150</v>
      </c>
      <c r="Q57" s="174">
        <v>150</v>
      </c>
      <c r="R57" s="175">
        <f t="shared" si="21"/>
        <v>1800</v>
      </c>
      <c r="S57" s="176">
        <f t="shared" si="22"/>
        <v>1800</v>
      </c>
      <c r="T57" s="177"/>
      <c r="U57" s="134">
        <f t="shared" si="23"/>
        <v>1800</v>
      </c>
      <c r="V57" s="122"/>
    </row>
    <row r="58" spans="1:26" ht="14.25" customHeight="1" x14ac:dyDescent="0.25">
      <c r="B58" s="121" t="s">
        <v>183</v>
      </c>
      <c r="C58" s="173">
        <v>4200</v>
      </c>
      <c r="D58" s="174">
        <v>4200</v>
      </c>
      <c r="E58" s="132">
        <v>4400</v>
      </c>
      <c r="F58" s="174">
        <v>300</v>
      </c>
      <c r="G58" s="174">
        <v>300</v>
      </c>
      <c r="H58" s="174">
        <v>300</v>
      </c>
      <c r="I58" s="174">
        <v>300</v>
      </c>
      <c r="J58" s="174">
        <v>300</v>
      </c>
      <c r="K58" s="174">
        <v>300</v>
      </c>
      <c r="L58" s="174">
        <v>300</v>
      </c>
      <c r="M58" s="174">
        <v>300</v>
      </c>
      <c r="N58" s="174">
        <v>300</v>
      </c>
      <c r="O58" s="174">
        <v>300</v>
      </c>
      <c r="P58" s="174">
        <v>300</v>
      </c>
      <c r="Q58" s="174">
        <v>300</v>
      </c>
      <c r="R58" s="175">
        <f t="shared" si="21"/>
        <v>3600</v>
      </c>
      <c r="S58" s="176">
        <f t="shared" si="22"/>
        <v>3600</v>
      </c>
      <c r="T58" s="177"/>
      <c r="U58" s="134">
        <f t="shared" si="23"/>
        <v>3600</v>
      </c>
      <c r="V58" s="122"/>
    </row>
    <row r="59" spans="1:26" ht="14.25" customHeight="1" x14ac:dyDescent="0.25">
      <c r="A59" s="211"/>
      <c r="B59" s="187" t="s">
        <v>184</v>
      </c>
      <c r="C59" s="188">
        <f t="shared" ref="C59:S59" si="24">SUM(C56:C58)</f>
        <v>26200</v>
      </c>
      <c r="D59" s="189">
        <f t="shared" si="24"/>
        <v>21200</v>
      </c>
      <c r="E59" s="190">
        <f t="shared" si="24"/>
        <v>19400</v>
      </c>
      <c r="F59" s="189">
        <f t="shared" si="24"/>
        <v>1750</v>
      </c>
      <c r="G59" s="189">
        <f t="shared" si="24"/>
        <v>1750</v>
      </c>
      <c r="H59" s="189">
        <f t="shared" si="24"/>
        <v>1750</v>
      </c>
      <c r="I59" s="189">
        <f t="shared" si="24"/>
        <v>1750</v>
      </c>
      <c r="J59" s="189">
        <f t="shared" si="24"/>
        <v>1750</v>
      </c>
      <c r="K59" s="189">
        <f t="shared" si="24"/>
        <v>1750</v>
      </c>
      <c r="L59" s="189">
        <f t="shared" si="24"/>
        <v>1750</v>
      </c>
      <c r="M59" s="189">
        <f t="shared" si="24"/>
        <v>1750</v>
      </c>
      <c r="N59" s="189">
        <f t="shared" si="24"/>
        <v>1750</v>
      </c>
      <c r="O59" s="189">
        <f t="shared" si="24"/>
        <v>1750</v>
      </c>
      <c r="P59" s="189">
        <f t="shared" si="24"/>
        <v>1750</v>
      </c>
      <c r="Q59" s="189">
        <f t="shared" si="24"/>
        <v>1750</v>
      </c>
      <c r="R59" s="191">
        <f t="shared" si="24"/>
        <v>21000</v>
      </c>
      <c r="S59" s="189">
        <f t="shared" si="24"/>
        <v>21000</v>
      </c>
      <c r="T59" s="192"/>
      <c r="U59" s="190">
        <f>SUM(U56:U58)</f>
        <v>21000</v>
      </c>
      <c r="V59" s="215"/>
      <c r="W59" s="211"/>
      <c r="X59" s="211"/>
      <c r="Y59" s="211"/>
      <c r="Z59" s="211"/>
    </row>
    <row r="60" spans="1:26" ht="14.25" customHeight="1" x14ac:dyDescent="0.25">
      <c r="B60" s="193" t="s">
        <v>185</v>
      </c>
      <c r="C60" s="194"/>
      <c r="D60" s="176"/>
      <c r="E60" s="134"/>
      <c r="F60" s="176"/>
      <c r="G60" s="176"/>
      <c r="H60" s="176"/>
      <c r="I60" s="176"/>
      <c r="J60" s="176"/>
      <c r="K60" s="176"/>
      <c r="L60" s="176"/>
      <c r="M60" s="176"/>
      <c r="N60" s="176"/>
      <c r="O60" s="176"/>
      <c r="P60" s="176"/>
      <c r="Q60" s="176"/>
      <c r="R60" s="175"/>
      <c r="S60" s="176"/>
      <c r="T60" s="177"/>
      <c r="U60" s="134"/>
      <c r="V60" s="122"/>
    </row>
    <row r="61" spans="1:26" ht="14.25" customHeight="1" x14ac:dyDescent="0.25">
      <c r="B61" s="121" t="s">
        <v>186</v>
      </c>
      <c r="C61" s="173">
        <v>42000</v>
      </c>
      <c r="D61" s="174">
        <v>42000</v>
      </c>
      <c r="E61" s="216">
        <v>44000</v>
      </c>
      <c r="F61" s="174">
        <v>4000</v>
      </c>
      <c r="G61" s="174">
        <v>4000</v>
      </c>
      <c r="H61" s="174">
        <v>4000</v>
      </c>
      <c r="I61" s="174">
        <v>4000</v>
      </c>
      <c r="J61" s="174">
        <v>4000</v>
      </c>
      <c r="K61" s="174">
        <v>4000</v>
      </c>
      <c r="L61" s="174">
        <v>4000</v>
      </c>
      <c r="M61" s="174">
        <v>4000</v>
      </c>
      <c r="N61" s="174">
        <v>4000</v>
      </c>
      <c r="O61" s="174">
        <v>4000</v>
      </c>
      <c r="P61" s="174">
        <v>4000</v>
      </c>
      <c r="Q61" s="174">
        <v>4000</v>
      </c>
      <c r="R61" s="175">
        <f>SUM(F61:Q61)</f>
        <v>48000</v>
      </c>
      <c r="S61" s="174">
        <v>50000</v>
      </c>
      <c r="T61" s="177"/>
      <c r="U61" s="134">
        <f>S61</f>
        <v>50000</v>
      </c>
      <c r="V61" s="122"/>
    </row>
    <row r="62" spans="1:26" ht="14.25" customHeight="1" x14ac:dyDescent="0.25">
      <c r="A62" s="211"/>
      <c r="B62" s="187" t="s">
        <v>187</v>
      </c>
      <c r="C62" s="188">
        <f t="shared" ref="C62:S62" si="25">SUM(C61)</f>
        <v>42000</v>
      </c>
      <c r="D62" s="189">
        <f t="shared" si="25"/>
        <v>42000</v>
      </c>
      <c r="E62" s="190">
        <f t="shared" si="25"/>
        <v>44000</v>
      </c>
      <c r="F62" s="189">
        <f t="shared" si="25"/>
        <v>4000</v>
      </c>
      <c r="G62" s="189">
        <f t="shared" si="25"/>
        <v>4000</v>
      </c>
      <c r="H62" s="189">
        <f t="shared" si="25"/>
        <v>4000</v>
      </c>
      <c r="I62" s="189">
        <f t="shared" si="25"/>
        <v>4000</v>
      </c>
      <c r="J62" s="189">
        <f t="shared" si="25"/>
        <v>4000</v>
      </c>
      <c r="K62" s="189">
        <f t="shared" si="25"/>
        <v>4000</v>
      </c>
      <c r="L62" s="189">
        <f t="shared" si="25"/>
        <v>4000</v>
      </c>
      <c r="M62" s="189">
        <f t="shared" si="25"/>
        <v>4000</v>
      </c>
      <c r="N62" s="189">
        <f t="shared" si="25"/>
        <v>4000</v>
      </c>
      <c r="O62" s="189">
        <f t="shared" si="25"/>
        <v>4000</v>
      </c>
      <c r="P62" s="189">
        <f t="shared" si="25"/>
        <v>4000</v>
      </c>
      <c r="Q62" s="189">
        <f t="shared" si="25"/>
        <v>4000</v>
      </c>
      <c r="R62" s="191">
        <f t="shared" si="25"/>
        <v>48000</v>
      </c>
      <c r="S62" s="189">
        <f t="shared" si="25"/>
        <v>50000</v>
      </c>
      <c r="T62" s="192"/>
      <c r="U62" s="189">
        <f>SUM(U61)</f>
        <v>50000</v>
      </c>
      <c r="V62" s="163"/>
      <c r="W62" s="211"/>
      <c r="X62" s="211"/>
      <c r="Y62" s="211"/>
      <c r="Z62" s="211"/>
    </row>
    <row r="63" spans="1:26" ht="14.25" customHeight="1" x14ac:dyDescent="0.25">
      <c r="B63" s="217" t="s">
        <v>188</v>
      </c>
      <c r="C63" s="218"/>
      <c r="D63" s="184"/>
      <c r="E63" s="186"/>
      <c r="F63" s="184"/>
      <c r="G63" s="184"/>
      <c r="H63" s="184"/>
      <c r="I63" s="184"/>
      <c r="J63" s="184"/>
      <c r="K63" s="184"/>
      <c r="L63" s="184"/>
      <c r="M63" s="184"/>
      <c r="N63" s="184"/>
      <c r="O63" s="184"/>
      <c r="P63" s="184"/>
      <c r="Q63" s="184"/>
      <c r="R63" s="183"/>
      <c r="S63" s="184"/>
      <c r="T63" s="219"/>
      <c r="U63" s="186"/>
      <c r="V63" s="122"/>
    </row>
    <row r="64" spans="1:26" ht="14.25" customHeight="1" x14ac:dyDescent="0.25">
      <c r="B64" s="121" t="s">
        <v>189</v>
      </c>
      <c r="C64" s="173">
        <v>9000</v>
      </c>
      <c r="D64" s="174">
        <v>10000</v>
      </c>
      <c r="E64" s="132">
        <v>11000</v>
      </c>
      <c r="F64" s="174">
        <v>1500</v>
      </c>
      <c r="G64" s="174">
        <v>1500</v>
      </c>
      <c r="H64" s="174">
        <v>1500</v>
      </c>
      <c r="I64" s="174">
        <v>1500</v>
      </c>
      <c r="J64" s="174">
        <v>1500</v>
      </c>
      <c r="K64" s="174">
        <v>1500</v>
      </c>
      <c r="L64" s="174">
        <v>1500</v>
      </c>
      <c r="M64" s="174">
        <v>1500</v>
      </c>
      <c r="N64" s="174">
        <v>1500</v>
      </c>
      <c r="O64" s="174">
        <v>1500</v>
      </c>
      <c r="P64" s="174">
        <v>1500</v>
      </c>
      <c r="Q64" s="174">
        <v>1500</v>
      </c>
      <c r="R64" s="175">
        <f t="shared" ref="R64:R67" si="26">SUM(F64:Q64)</f>
        <v>18000</v>
      </c>
      <c r="S64" s="176">
        <f t="shared" ref="S64:S67" si="27">SUM(O64:Q64)*4</f>
        <v>18000</v>
      </c>
      <c r="T64" s="177"/>
      <c r="U64" s="134">
        <f t="shared" ref="U64:U67" si="28">R64</f>
        <v>18000</v>
      </c>
      <c r="V64" s="122"/>
    </row>
    <row r="65" spans="1:26" ht="14.25" customHeight="1" x14ac:dyDescent="0.25">
      <c r="B65" s="121" t="s">
        <v>190</v>
      </c>
      <c r="C65" s="173">
        <v>3000</v>
      </c>
      <c r="D65" s="174">
        <v>3000</v>
      </c>
      <c r="E65" s="132">
        <v>1500</v>
      </c>
      <c r="F65" s="174">
        <v>150</v>
      </c>
      <c r="G65" s="174">
        <v>150</v>
      </c>
      <c r="H65" s="174">
        <v>150</v>
      </c>
      <c r="I65" s="174">
        <v>150</v>
      </c>
      <c r="J65" s="174">
        <v>150</v>
      </c>
      <c r="K65" s="174">
        <v>150</v>
      </c>
      <c r="L65" s="174">
        <v>150</v>
      </c>
      <c r="M65" s="174">
        <v>150</v>
      </c>
      <c r="N65" s="174">
        <v>150</v>
      </c>
      <c r="O65" s="174">
        <v>150</v>
      </c>
      <c r="P65" s="174">
        <v>150</v>
      </c>
      <c r="Q65" s="174">
        <v>150</v>
      </c>
      <c r="R65" s="175">
        <f t="shared" si="26"/>
        <v>1800</v>
      </c>
      <c r="S65" s="176">
        <f t="shared" si="27"/>
        <v>1800</v>
      </c>
      <c r="T65" s="177"/>
      <c r="U65" s="134">
        <f t="shared" si="28"/>
        <v>1800</v>
      </c>
      <c r="V65" s="122"/>
    </row>
    <row r="66" spans="1:26" ht="14.25" customHeight="1" x14ac:dyDescent="0.25">
      <c r="B66" s="121" t="s">
        <v>191</v>
      </c>
      <c r="C66" s="173">
        <v>8400</v>
      </c>
      <c r="D66" s="174">
        <v>11000</v>
      </c>
      <c r="E66" s="132">
        <v>6800</v>
      </c>
      <c r="F66" s="174">
        <v>600</v>
      </c>
      <c r="G66" s="174">
        <v>600</v>
      </c>
      <c r="H66" s="174">
        <v>600</v>
      </c>
      <c r="I66" s="174">
        <v>600</v>
      </c>
      <c r="J66" s="174">
        <v>600</v>
      </c>
      <c r="K66" s="174">
        <v>600</v>
      </c>
      <c r="L66" s="174">
        <v>600</v>
      </c>
      <c r="M66" s="174">
        <v>600</v>
      </c>
      <c r="N66" s="174">
        <v>600</v>
      </c>
      <c r="O66" s="174">
        <v>600</v>
      </c>
      <c r="P66" s="174">
        <v>600</v>
      </c>
      <c r="Q66" s="174">
        <v>600</v>
      </c>
      <c r="R66" s="175">
        <f t="shared" si="26"/>
        <v>7200</v>
      </c>
      <c r="S66" s="176">
        <f t="shared" si="27"/>
        <v>7200</v>
      </c>
      <c r="T66" s="177"/>
      <c r="U66" s="134">
        <f t="shared" si="28"/>
        <v>7200</v>
      </c>
      <c r="V66" s="122"/>
    </row>
    <row r="67" spans="1:26" ht="14.25" customHeight="1" x14ac:dyDescent="0.25">
      <c r="B67" s="121" t="s">
        <v>192</v>
      </c>
      <c r="C67" s="173">
        <v>44000</v>
      </c>
      <c r="D67" s="174">
        <v>35000</v>
      </c>
      <c r="E67" s="132">
        <v>45000</v>
      </c>
      <c r="F67" s="174">
        <v>6500</v>
      </c>
      <c r="G67" s="174">
        <v>6500</v>
      </c>
      <c r="H67" s="174">
        <v>6500</v>
      </c>
      <c r="I67" s="174">
        <v>6500</v>
      </c>
      <c r="J67" s="174">
        <v>6500</v>
      </c>
      <c r="K67" s="174">
        <v>6500</v>
      </c>
      <c r="L67" s="174">
        <v>6500</v>
      </c>
      <c r="M67" s="174">
        <v>6500</v>
      </c>
      <c r="N67" s="174">
        <v>6500</v>
      </c>
      <c r="O67" s="174">
        <v>6500</v>
      </c>
      <c r="P67" s="174">
        <v>6500</v>
      </c>
      <c r="Q67" s="174">
        <v>6500</v>
      </c>
      <c r="R67" s="175">
        <f t="shared" si="26"/>
        <v>78000</v>
      </c>
      <c r="S67" s="176">
        <f t="shared" si="27"/>
        <v>78000</v>
      </c>
      <c r="T67" s="177"/>
      <c r="U67" s="134">
        <f t="shared" si="28"/>
        <v>78000</v>
      </c>
      <c r="V67" s="122"/>
    </row>
    <row r="68" spans="1:26" ht="14.25" customHeight="1" x14ac:dyDescent="0.25">
      <c r="A68" s="211"/>
      <c r="B68" s="187" t="s">
        <v>193</v>
      </c>
      <c r="C68" s="188">
        <f t="shared" ref="C68:S68" si="29">SUM(C64:C67)</f>
        <v>64400</v>
      </c>
      <c r="D68" s="189">
        <f t="shared" si="29"/>
        <v>59000</v>
      </c>
      <c r="E68" s="190">
        <f t="shared" si="29"/>
        <v>64300</v>
      </c>
      <c r="F68" s="189">
        <f t="shared" si="29"/>
        <v>8750</v>
      </c>
      <c r="G68" s="189">
        <f t="shared" si="29"/>
        <v>8750</v>
      </c>
      <c r="H68" s="189">
        <f t="shared" si="29"/>
        <v>8750</v>
      </c>
      <c r="I68" s="189">
        <f t="shared" si="29"/>
        <v>8750</v>
      </c>
      <c r="J68" s="189">
        <f t="shared" si="29"/>
        <v>8750</v>
      </c>
      <c r="K68" s="189">
        <f t="shared" si="29"/>
        <v>8750</v>
      </c>
      <c r="L68" s="189">
        <f t="shared" si="29"/>
        <v>8750</v>
      </c>
      <c r="M68" s="189">
        <f t="shared" si="29"/>
        <v>8750</v>
      </c>
      <c r="N68" s="189">
        <f t="shared" si="29"/>
        <v>8750</v>
      </c>
      <c r="O68" s="189">
        <f t="shared" si="29"/>
        <v>8750</v>
      </c>
      <c r="P68" s="189">
        <f t="shared" si="29"/>
        <v>8750</v>
      </c>
      <c r="Q68" s="189">
        <f t="shared" si="29"/>
        <v>8750</v>
      </c>
      <c r="R68" s="191">
        <f t="shared" si="29"/>
        <v>105000</v>
      </c>
      <c r="S68" s="189">
        <f t="shared" si="29"/>
        <v>105000</v>
      </c>
      <c r="T68" s="192"/>
      <c r="U68" s="190">
        <f>SUM(U64:U67)</f>
        <v>105000</v>
      </c>
      <c r="V68" s="215"/>
      <c r="W68" s="211"/>
      <c r="X68" s="211"/>
      <c r="Y68" s="211"/>
      <c r="Z68" s="211"/>
    </row>
    <row r="69" spans="1:26" ht="14.25" customHeight="1" x14ac:dyDescent="0.25">
      <c r="B69" s="220"/>
      <c r="C69" s="221"/>
      <c r="D69" s="222"/>
      <c r="E69" s="222"/>
      <c r="F69" s="221"/>
      <c r="G69" s="222"/>
      <c r="H69" s="222"/>
      <c r="I69" s="222"/>
      <c r="J69" s="222"/>
      <c r="K69" s="222"/>
      <c r="L69" s="222"/>
      <c r="M69" s="222"/>
      <c r="N69" s="222"/>
      <c r="O69" s="222"/>
      <c r="P69" s="222"/>
      <c r="Q69" s="222"/>
      <c r="R69" s="223"/>
      <c r="S69" s="224"/>
      <c r="T69" s="224"/>
      <c r="U69" s="225"/>
      <c r="V69" s="226"/>
      <c r="W69" s="227"/>
    </row>
    <row r="70" spans="1:26" ht="14.25" customHeight="1" x14ac:dyDescent="0.25">
      <c r="B70" s="228" t="s">
        <v>194</v>
      </c>
      <c r="C70" s="229">
        <f t="shared" ref="C70:S70" si="30">SUM(C68,C62,C59,C54,C48,C45,C34)</f>
        <v>245050</v>
      </c>
      <c r="D70" s="230">
        <f t="shared" si="30"/>
        <v>200400</v>
      </c>
      <c r="E70" s="231">
        <f t="shared" si="30"/>
        <v>218500</v>
      </c>
      <c r="F70" s="230">
        <f t="shared" si="30"/>
        <v>21450</v>
      </c>
      <c r="G70" s="230">
        <f t="shared" si="30"/>
        <v>21450</v>
      </c>
      <c r="H70" s="230">
        <f t="shared" si="30"/>
        <v>21450</v>
      </c>
      <c r="I70" s="230">
        <f t="shared" si="30"/>
        <v>21450</v>
      </c>
      <c r="J70" s="230">
        <f t="shared" si="30"/>
        <v>21450</v>
      </c>
      <c r="K70" s="230">
        <f t="shared" si="30"/>
        <v>21450</v>
      </c>
      <c r="L70" s="230">
        <f t="shared" si="30"/>
        <v>21450</v>
      </c>
      <c r="M70" s="230">
        <f t="shared" si="30"/>
        <v>21450</v>
      </c>
      <c r="N70" s="230">
        <f t="shared" si="30"/>
        <v>21450</v>
      </c>
      <c r="O70" s="230">
        <f t="shared" si="30"/>
        <v>21450</v>
      </c>
      <c r="P70" s="230">
        <f t="shared" si="30"/>
        <v>21450</v>
      </c>
      <c r="Q70" s="230">
        <f t="shared" si="30"/>
        <v>21450</v>
      </c>
      <c r="R70" s="232">
        <f t="shared" si="30"/>
        <v>257400</v>
      </c>
      <c r="S70" s="230">
        <f t="shared" si="30"/>
        <v>259400</v>
      </c>
      <c r="T70" s="233"/>
      <c r="U70" s="231">
        <f>SUM(U68,U62,U59,U54,U48,U45,U34)</f>
        <v>248922.5</v>
      </c>
      <c r="V70" s="234">
        <f>U70/U25</f>
        <v>0.32937148527952365</v>
      </c>
      <c r="W70" s="227" t="s">
        <v>195</v>
      </c>
    </row>
    <row r="71" spans="1:26" ht="14.25" customHeight="1" x14ac:dyDescent="0.25">
      <c r="A71" s="157"/>
      <c r="B71" s="235" t="s">
        <v>196</v>
      </c>
      <c r="C71" s="236"/>
      <c r="D71" s="237"/>
      <c r="E71" s="238"/>
      <c r="F71" s="237"/>
      <c r="G71" s="237"/>
      <c r="H71" s="237"/>
      <c r="I71" s="237"/>
      <c r="J71" s="237"/>
      <c r="K71" s="237"/>
      <c r="L71" s="237"/>
      <c r="M71" s="237"/>
      <c r="N71" s="237"/>
      <c r="O71" s="237"/>
      <c r="P71" s="237"/>
      <c r="Q71" s="237"/>
      <c r="R71" s="239"/>
      <c r="S71" s="237"/>
      <c r="T71" s="240"/>
      <c r="U71" s="238"/>
      <c r="V71" s="162"/>
      <c r="W71" s="157"/>
      <c r="X71" s="157"/>
      <c r="Y71" s="157"/>
      <c r="Z71" s="157"/>
    </row>
    <row r="72" spans="1:26" ht="14.25" customHeight="1" x14ac:dyDescent="0.25">
      <c r="B72" s="241" t="s">
        <v>197</v>
      </c>
      <c r="C72" s="242">
        <f t="shared" ref="C72:S72" si="31">C25-C70</f>
        <v>427600</v>
      </c>
      <c r="D72" s="243">
        <f t="shared" si="31"/>
        <v>497700</v>
      </c>
      <c r="E72" s="244">
        <f t="shared" si="31"/>
        <v>504100</v>
      </c>
      <c r="F72" s="243">
        <f t="shared" si="31"/>
        <v>44420</v>
      </c>
      <c r="G72" s="243">
        <f t="shared" si="31"/>
        <v>44420</v>
      </c>
      <c r="H72" s="243">
        <f t="shared" si="31"/>
        <v>44420</v>
      </c>
      <c r="I72" s="243">
        <f t="shared" si="31"/>
        <v>44420</v>
      </c>
      <c r="J72" s="243">
        <f t="shared" si="31"/>
        <v>44420</v>
      </c>
      <c r="K72" s="243">
        <f t="shared" si="31"/>
        <v>44420</v>
      </c>
      <c r="L72" s="243">
        <f t="shared" si="31"/>
        <v>44420</v>
      </c>
      <c r="M72" s="243">
        <f t="shared" si="31"/>
        <v>44420</v>
      </c>
      <c r="N72" s="243">
        <f t="shared" si="31"/>
        <v>44420</v>
      </c>
      <c r="O72" s="243">
        <f t="shared" si="31"/>
        <v>44420</v>
      </c>
      <c r="P72" s="243">
        <f t="shared" si="31"/>
        <v>44420</v>
      </c>
      <c r="Q72" s="243">
        <f t="shared" si="31"/>
        <v>44420</v>
      </c>
      <c r="R72" s="245">
        <f t="shared" si="31"/>
        <v>533040</v>
      </c>
      <c r="S72" s="243">
        <f t="shared" si="31"/>
        <v>531040</v>
      </c>
      <c r="T72" s="243"/>
      <c r="U72" s="244">
        <f>U25-U70</f>
        <v>506827.5</v>
      </c>
      <c r="V72" s="122"/>
    </row>
    <row r="73" spans="1:26" ht="6.75" customHeight="1" x14ac:dyDescent="0.25">
      <c r="B73" s="169"/>
      <c r="C73" s="246"/>
      <c r="D73" s="246"/>
      <c r="E73" s="246"/>
      <c r="F73" s="246"/>
      <c r="G73" s="246"/>
      <c r="H73" s="246"/>
      <c r="I73" s="246"/>
      <c r="J73" s="246"/>
      <c r="K73" s="246"/>
      <c r="L73" s="246"/>
      <c r="M73" s="246"/>
      <c r="N73" s="246"/>
      <c r="O73" s="246"/>
      <c r="P73" s="246"/>
      <c r="Q73" s="246"/>
      <c r="R73" s="246"/>
      <c r="S73" s="246"/>
      <c r="T73" s="246"/>
      <c r="U73" s="247"/>
      <c r="V73" s="122"/>
    </row>
    <row r="74" spans="1:26" x14ac:dyDescent="0.25">
      <c r="B74" s="121" t="s">
        <v>198</v>
      </c>
      <c r="C74" s="246"/>
      <c r="D74" s="246"/>
      <c r="E74" s="246"/>
      <c r="F74" s="246"/>
      <c r="G74" s="246"/>
      <c r="H74" s="246"/>
      <c r="I74" s="246"/>
      <c r="J74" s="246"/>
      <c r="K74" s="246"/>
      <c r="L74" s="246"/>
      <c r="M74" s="246"/>
      <c r="N74" s="246"/>
      <c r="O74" s="246"/>
      <c r="P74" s="246"/>
      <c r="Q74" s="246"/>
      <c r="R74" s="246"/>
      <c r="S74" s="346" t="s">
        <v>199</v>
      </c>
      <c r="T74" s="341"/>
      <c r="U74" s="248">
        <f>250*'Rent Roll'!B41</f>
        <v>8250</v>
      </c>
      <c r="V74" s="122"/>
    </row>
    <row r="75" spans="1:26" ht="6.75" customHeight="1" x14ac:dyDescent="0.25">
      <c r="B75" s="169"/>
      <c r="C75" s="246"/>
      <c r="D75" s="246"/>
      <c r="E75" s="246"/>
      <c r="F75" s="246"/>
      <c r="G75" s="246"/>
      <c r="H75" s="246"/>
      <c r="I75" s="246"/>
      <c r="J75" s="246"/>
      <c r="K75" s="246"/>
      <c r="L75" s="246"/>
      <c r="M75" s="246"/>
      <c r="N75" s="246"/>
      <c r="O75" s="246"/>
      <c r="P75" s="246"/>
      <c r="Q75" s="246"/>
      <c r="R75" s="246"/>
      <c r="S75" s="246"/>
      <c r="T75" s="246"/>
      <c r="U75" s="248"/>
      <c r="V75" s="122"/>
    </row>
    <row r="76" spans="1:26" ht="14.25" customHeight="1" x14ac:dyDescent="0.25">
      <c r="B76" s="241" t="s">
        <v>200</v>
      </c>
      <c r="C76" s="249"/>
      <c r="D76" s="249"/>
      <c r="E76" s="249"/>
      <c r="F76" s="249"/>
      <c r="G76" s="249"/>
      <c r="H76" s="249"/>
      <c r="I76" s="249"/>
      <c r="J76" s="249"/>
      <c r="K76" s="249"/>
      <c r="L76" s="249"/>
      <c r="M76" s="249"/>
      <c r="N76" s="249"/>
      <c r="O76" s="249"/>
      <c r="P76" s="249"/>
      <c r="Q76" s="249"/>
      <c r="R76" s="249"/>
      <c r="S76" s="249"/>
      <c r="T76" s="249"/>
      <c r="U76" s="250">
        <f>U72-U74</f>
        <v>498577.5</v>
      </c>
      <c r="V76" s="122"/>
    </row>
    <row r="77" spans="1:26" ht="14.25" customHeight="1" x14ac:dyDescent="0.25">
      <c r="B77" s="122"/>
      <c r="C77" s="246"/>
      <c r="D77" s="246"/>
      <c r="E77" s="246"/>
      <c r="F77" s="246"/>
      <c r="G77" s="246"/>
      <c r="H77" s="246"/>
      <c r="I77" s="246"/>
      <c r="J77" s="246"/>
      <c r="K77" s="246"/>
      <c r="L77" s="246"/>
      <c r="M77" s="246"/>
      <c r="N77" s="246"/>
      <c r="O77" s="246"/>
      <c r="P77" s="246"/>
      <c r="Q77" s="246"/>
      <c r="R77" s="246"/>
      <c r="S77" s="246"/>
      <c r="T77" s="246"/>
      <c r="U77" s="246"/>
      <c r="V77" s="122"/>
    </row>
    <row r="78" spans="1:26" ht="14.25" customHeight="1" x14ac:dyDescent="0.25">
      <c r="B78" s="122"/>
      <c r="C78" s="122"/>
      <c r="D78" s="122"/>
      <c r="E78" s="122"/>
      <c r="F78" s="122"/>
      <c r="G78" s="122"/>
      <c r="H78" s="122"/>
      <c r="I78" s="122"/>
      <c r="J78" s="122"/>
      <c r="K78" s="122"/>
      <c r="L78" s="122"/>
      <c r="M78" s="122"/>
      <c r="N78" s="122"/>
      <c r="O78" s="122"/>
      <c r="P78" s="122"/>
      <c r="Q78" s="122"/>
      <c r="R78" s="122"/>
      <c r="S78" s="122"/>
      <c r="T78" s="122"/>
      <c r="U78" s="122"/>
      <c r="V78" s="122"/>
    </row>
    <row r="79" spans="1:26" ht="14.25" customHeight="1" x14ac:dyDescent="0.25">
      <c r="B79" s="122"/>
      <c r="C79" s="122"/>
      <c r="D79" s="122"/>
      <c r="E79" s="122"/>
      <c r="F79" s="122"/>
      <c r="G79" s="122"/>
      <c r="H79" s="122"/>
      <c r="I79" s="122"/>
      <c r="J79" s="122"/>
      <c r="K79" s="122"/>
      <c r="L79" s="122"/>
      <c r="M79" s="122"/>
      <c r="N79" s="122"/>
      <c r="O79" s="122"/>
      <c r="P79" s="122"/>
      <c r="Q79" s="122"/>
      <c r="R79" s="122"/>
      <c r="S79" s="122"/>
      <c r="T79" s="122"/>
      <c r="U79" s="122"/>
      <c r="V79" s="122"/>
    </row>
    <row r="80" spans="1:26" ht="14.25" customHeight="1" x14ac:dyDescent="0.25">
      <c r="B80" s="122"/>
      <c r="C80" s="122"/>
      <c r="D80" s="122"/>
      <c r="E80" s="122"/>
      <c r="F80" s="122"/>
      <c r="G80" s="122"/>
      <c r="H80" s="122"/>
      <c r="I80" s="122"/>
      <c r="J80" s="122"/>
      <c r="K80" s="122"/>
      <c r="L80" s="122"/>
      <c r="M80" s="122"/>
      <c r="N80" s="122"/>
      <c r="O80" s="122"/>
      <c r="P80" s="122"/>
      <c r="Q80" s="122"/>
      <c r="R80" s="122"/>
      <c r="S80" s="122"/>
      <c r="T80" s="122"/>
      <c r="U80" s="122"/>
      <c r="V80" s="122"/>
    </row>
    <row r="81" spans="2:22" ht="14.25" customHeight="1" x14ac:dyDescent="0.25">
      <c r="B81" s="122"/>
      <c r="C81" s="122"/>
      <c r="D81" s="122"/>
      <c r="E81" s="122"/>
      <c r="F81" s="122"/>
      <c r="G81" s="122"/>
      <c r="H81" s="122"/>
      <c r="I81" s="122"/>
      <c r="J81" s="122"/>
      <c r="K81" s="122"/>
      <c r="L81" s="122"/>
      <c r="M81" s="122"/>
      <c r="N81" s="122"/>
      <c r="O81" s="122"/>
      <c r="P81" s="122"/>
      <c r="Q81" s="122"/>
      <c r="R81" s="122"/>
      <c r="S81" s="122"/>
      <c r="T81" s="122"/>
      <c r="U81" s="122"/>
      <c r="V81" s="122"/>
    </row>
    <row r="82" spans="2:22" ht="14.25" customHeight="1" x14ac:dyDescent="0.25">
      <c r="B82" s="122"/>
      <c r="C82" s="122"/>
      <c r="D82" s="122"/>
      <c r="E82" s="122"/>
      <c r="F82" s="122"/>
      <c r="G82" s="122"/>
      <c r="H82" s="122"/>
      <c r="I82" s="122"/>
      <c r="J82" s="122"/>
      <c r="K82" s="122"/>
      <c r="L82" s="122"/>
      <c r="M82" s="122"/>
      <c r="N82" s="122"/>
      <c r="O82" s="122"/>
      <c r="P82" s="122"/>
      <c r="Q82" s="122"/>
      <c r="R82" s="122"/>
      <c r="S82" s="122"/>
      <c r="T82" s="122"/>
      <c r="U82" s="122"/>
    </row>
    <row r="83" spans="2:22" ht="14.25" customHeight="1" x14ac:dyDescent="0.25">
      <c r="B83" s="155"/>
    </row>
    <row r="84" spans="2:22" ht="14.25" customHeight="1" x14ac:dyDescent="0.25">
      <c r="B84" s="155"/>
    </row>
    <row r="85" spans="2:22" ht="14.25" customHeight="1" x14ac:dyDescent="0.25">
      <c r="B85" s="155"/>
    </row>
    <row r="86" spans="2:22" ht="14.25" customHeight="1" x14ac:dyDescent="0.25">
      <c r="B86" s="155"/>
    </row>
    <row r="87" spans="2:22" ht="14.25" customHeight="1" x14ac:dyDescent="0.25">
      <c r="B87" s="155"/>
    </row>
    <row r="88" spans="2:22" ht="14.25" customHeight="1" x14ac:dyDescent="0.25">
      <c r="B88" s="155"/>
    </row>
    <row r="89" spans="2:22" ht="14.25" customHeight="1" x14ac:dyDescent="0.25">
      <c r="B89" s="155"/>
    </row>
    <row r="90" spans="2:22" ht="14.25" customHeight="1" x14ac:dyDescent="0.2"/>
    <row r="91" spans="2:22" ht="14.25" customHeight="1" x14ac:dyDescent="0.2"/>
    <row r="92" spans="2:22" ht="14.25" customHeight="1" x14ac:dyDescent="0.2"/>
    <row r="93" spans="2:22" ht="14.25" customHeight="1" x14ac:dyDescent="0.2"/>
    <row r="94" spans="2:22" ht="14.25" customHeight="1" x14ac:dyDescent="0.2"/>
    <row r="95" spans="2:22" ht="14.25" customHeight="1" x14ac:dyDescent="0.2"/>
    <row r="96" spans="2:22"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sheetData>
  <mergeCells count="2">
    <mergeCell ref="B6:U6"/>
    <mergeCell ref="S74:T74"/>
  </mergeCells>
  <pageMargins left="0.7" right="0.7" top="0.75" bottom="0.75" header="0" footer="0"/>
  <pageSetup orientation="portrait"/>
  <headerFooter>
    <oddHeader>&amp;LSS Multi Perm Template&amp;ROperating Statement</oddHeader>
    <oddFooter>&amp;LSS Multi Perm Template</oddFooter>
  </headerFooter>
  <rowBreaks count="2" manualBreakCount="2">
    <brk id="34" man="1"/>
    <brk id="76" man="1"/>
  </rowBreaks>
  <colBreaks count="2" manualBreakCount="2">
    <brk id="5" man="1"/>
    <brk id="1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000"/>
  <sheetViews>
    <sheetView showGridLines="0" workbookViewId="0">
      <selection activeCell="B6" sqref="B6:D6"/>
    </sheetView>
  </sheetViews>
  <sheetFormatPr defaultColWidth="12.625" defaultRowHeight="15" customHeight="1" x14ac:dyDescent="0.2"/>
  <cols>
    <col min="1" max="1" width="7.625" customWidth="1"/>
    <col min="2" max="2" width="21.875" customWidth="1"/>
    <col min="3" max="3" width="7.625" customWidth="1"/>
    <col min="4" max="4" width="11.125" customWidth="1"/>
    <col min="5" max="5" width="10.875" customWidth="1"/>
    <col min="6" max="26" width="7.625" customWidth="1"/>
  </cols>
  <sheetData>
    <row r="1" spans="2:9" ht="14.25" customHeight="1" x14ac:dyDescent="0.2"/>
    <row r="2" spans="2:9" ht="14.25" customHeight="1" x14ac:dyDescent="0.2"/>
    <row r="3" spans="2:9" ht="14.25" customHeight="1" x14ac:dyDescent="0.2"/>
    <row r="4" spans="2:9" ht="14.25" customHeight="1" x14ac:dyDescent="0.2"/>
    <row r="5" spans="2:9" ht="14.25" customHeight="1" x14ac:dyDescent="0.2"/>
    <row r="6" spans="2:9" ht="14.25" x14ac:dyDescent="0.2">
      <c r="B6" s="353" t="s">
        <v>9</v>
      </c>
      <c r="C6" s="332"/>
      <c r="D6" s="333"/>
    </row>
    <row r="7" spans="2:9" ht="14.25" customHeight="1" x14ac:dyDescent="0.2">
      <c r="B7" s="354" t="s">
        <v>201</v>
      </c>
      <c r="C7" s="351"/>
      <c r="D7" s="352"/>
    </row>
    <row r="8" spans="2:9" ht="14.25" customHeight="1" x14ac:dyDescent="0.2">
      <c r="B8" s="355" t="s">
        <v>202</v>
      </c>
      <c r="C8" s="356"/>
      <c r="D8" s="357"/>
      <c r="G8" s="347"/>
      <c r="H8" s="341"/>
      <c r="I8" s="341"/>
    </row>
    <row r="9" spans="2:9" ht="14.25" customHeight="1" x14ac:dyDescent="0.25">
      <c r="B9" s="169" t="s">
        <v>136</v>
      </c>
      <c r="C9" s="122"/>
      <c r="D9" s="251">
        <f>'Rent Roll'!B41</f>
        <v>33</v>
      </c>
    </row>
    <row r="10" spans="2:9" ht="14.25" customHeight="1" x14ac:dyDescent="0.25">
      <c r="B10" s="169" t="s">
        <v>71</v>
      </c>
      <c r="C10" s="122"/>
      <c r="D10" s="252">
        <f>'Operating Statement'!U72</f>
        <v>506827.5</v>
      </c>
    </row>
    <row r="11" spans="2:9" ht="14.25" customHeight="1" x14ac:dyDescent="0.25">
      <c r="B11" s="169" t="s">
        <v>203</v>
      </c>
      <c r="C11" s="122"/>
      <c r="D11" s="252">
        <f>'Operating Statement'!U76</f>
        <v>498577.5</v>
      </c>
    </row>
    <row r="12" spans="2:9" ht="14.25" customHeight="1" x14ac:dyDescent="0.25">
      <c r="B12" s="169"/>
      <c r="C12" s="122"/>
      <c r="D12" s="171"/>
    </row>
    <row r="13" spans="2:9" ht="14.25" customHeight="1" x14ac:dyDescent="0.2">
      <c r="B13" s="348" t="s">
        <v>204</v>
      </c>
      <c r="C13" s="341"/>
      <c r="D13" s="349"/>
    </row>
    <row r="14" spans="2:9" ht="14.25" customHeight="1" x14ac:dyDescent="0.25">
      <c r="B14" s="169" t="s">
        <v>71</v>
      </c>
      <c r="C14" s="122"/>
      <c r="D14" s="248">
        <f>D10</f>
        <v>506827.5</v>
      </c>
    </row>
    <row r="15" spans="2:9" ht="14.25" customHeight="1" x14ac:dyDescent="0.25">
      <c r="B15" s="169" t="s">
        <v>205</v>
      </c>
      <c r="C15" s="122"/>
      <c r="D15" s="253">
        <v>5.2499999999999998E-2</v>
      </c>
      <c r="H15" s="254"/>
    </row>
    <row r="16" spans="2:9" ht="14.25" customHeight="1" x14ac:dyDescent="0.25">
      <c r="B16" s="169" t="s">
        <v>206</v>
      </c>
      <c r="C16" s="122"/>
      <c r="D16" s="255">
        <f>D14/D15</f>
        <v>9653857.1428571437</v>
      </c>
    </row>
    <row r="17" spans="2:6" ht="14.25" customHeight="1" x14ac:dyDescent="0.25">
      <c r="B17" s="169" t="s">
        <v>207</v>
      </c>
      <c r="C17" s="122"/>
      <c r="D17" s="256">
        <v>0.75</v>
      </c>
    </row>
    <row r="18" spans="2:6" ht="14.25" customHeight="1" x14ac:dyDescent="0.25">
      <c r="B18" s="163" t="s">
        <v>204</v>
      </c>
      <c r="C18" s="122"/>
      <c r="D18" s="257">
        <f>D16*D17</f>
        <v>7240392.8571428582</v>
      </c>
    </row>
    <row r="19" spans="2:6" ht="14.25" customHeight="1" x14ac:dyDescent="0.25">
      <c r="B19" s="169"/>
      <c r="C19" s="122"/>
      <c r="D19" s="171"/>
    </row>
    <row r="20" spans="2:6" ht="14.25" customHeight="1" x14ac:dyDescent="0.2">
      <c r="B20" s="348" t="s">
        <v>267</v>
      </c>
      <c r="C20" s="341"/>
      <c r="D20" s="349"/>
    </row>
    <row r="21" spans="2:6" ht="14.25" customHeight="1" x14ac:dyDescent="0.25">
      <c r="B21" s="169" t="s">
        <v>208</v>
      </c>
      <c r="C21" s="122"/>
      <c r="D21" s="253">
        <v>4.4999999999999998E-2</v>
      </c>
      <c r="F21" s="254"/>
    </row>
    <row r="22" spans="2:6" ht="14.25" customHeight="1" x14ac:dyDescent="0.25">
      <c r="B22" s="169" t="s">
        <v>209</v>
      </c>
      <c r="C22" s="122"/>
      <c r="D22" s="258">
        <v>30</v>
      </c>
    </row>
    <row r="23" spans="2:6" ht="14.25" customHeight="1" x14ac:dyDescent="0.25">
      <c r="B23" s="169" t="s">
        <v>210</v>
      </c>
      <c r="C23" s="122"/>
      <c r="D23" s="259">
        <f>PMT(D21/12,D22*12,-1)*12</f>
        <v>6.080223717910567E-2</v>
      </c>
    </row>
    <row r="24" spans="2:6" ht="14.25" customHeight="1" x14ac:dyDescent="0.25">
      <c r="B24" s="169" t="s">
        <v>217</v>
      </c>
      <c r="C24" s="122"/>
      <c r="D24" s="260">
        <v>1.2</v>
      </c>
    </row>
    <row r="25" spans="2:6" ht="14.25" customHeight="1" x14ac:dyDescent="0.25">
      <c r="B25" s="163" t="s">
        <v>267</v>
      </c>
      <c r="C25" s="122"/>
      <c r="D25" s="261">
        <f>D10/D23/D24</f>
        <v>6946393.2512197141</v>
      </c>
    </row>
    <row r="26" spans="2:6" ht="14.25" customHeight="1" x14ac:dyDescent="0.25">
      <c r="B26" s="163"/>
      <c r="C26" s="122"/>
      <c r="D26" s="261"/>
    </row>
    <row r="27" spans="2:6" ht="14.25" customHeight="1" x14ac:dyDescent="0.25">
      <c r="B27" s="262" t="s">
        <v>211</v>
      </c>
      <c r="C27" s="263"/>
      <c r="D27" s="264">
        <f>ROUND(MIN(D18,D25),-4)</f>
        <v>6950000</v>
      </c>
    </row>
    <row r="28" spans="2:6" ht="16.5" customHeight="1" x14ac:dyDescent="0.2">
      <c r="B28" s="350" t="s">
        <v>212</v>
      </c>
      <c r="C28" s="351"/>
      <c r="D28" s="352"/>
    </row>
    <row r="29" spans="2:6" x14ac:dyDescent="0.25">
      <c r="B29" s="169"/>
      <c r="C29" s="122"/>
      <c r="D29" s="171"/>
    </row>
    <row r="30" spans="2:6" x14ac:dyDescent="0.25">
      <c r="B30" s="163" t="s">
        <v>213</v>
      </c>
      <c r="C30" s="122"/>
      <c r="D30" s="257">
        <f>D27</f>
        <v>6950000</v>
      </c>
    </row>
    <row r="31" spans="2:6" ht="14.25" customHeight="1" x14ac:dyDescent="0.25">
      <c r="B31" s="169" t="s">
        <v>214</v>
      </c>
      <c r="C31" s="122"/>
      <c r="D31" s="255">
        <f>D30*D23</f>
        <v>422575.54839478439</v>
      </c>
    </row>
    <row r="32" spans="2:6" ht="14.25" customHeight="1" x14ac:dyDescent="0.25">
      <c r="B32" s="169" t="s">
        <v>215</v>
      </c>
      <c r="C32" s="122"/>
      <c r="D32" s="255">
        <f>D31/12</f>
        <v>35214.629032898702</v>
      </c>
    </row>
    <row r="33" spans="2:5" ht="14.25" customHeight="1" x14ac:dyDescent="0.25">
      <c r="B33" s="169" t="s">
        <v>216</v>
      </c>
      <c r="C33" s="122"/>
      <c r="D33" s="265">
        <f>D30/D16</f>
        <v>0.71991949923790632</v>
      </c>
      <c r="E33" s="266"/>
    </row>
    <row r="34" spans="2:5" ht="14.25" customHeight="1" x14ac:dyDescent="0.25">
      <c r="B34" s="169" t="s">
        <v>217</v>
      </c>
      <c r="C34" s="122"/>
      <c r="D34" s="267">
        <f>D10/D31</f>
        <v>1.1993772520091592</v>
      </c>
    </row>
    <row r="35" spans="2:5" ht="14.25" customHeight="1" x14ac:dyDescent="0.25">
      <c r="B35" s="169" t="s">
        <v>86</v>
      </c>
      <c r="C35" s="122"/>
      <c r="D35" s="259">
        <f>D11/D30</f>
        <v>7.1737769784172664E-2</v>
      </c>
    </row>
    <row r="36" spans="2:5" ht="14.25" customHeight="1" x14ac:dyDescent="0.25">
      <c r="B36" s="169" t="s">
        <v>87</v>
      </c>
      <c r="C36" s="122"/>
      <c r="D36" s="255">
        <f>D16/D9</f>
        <v>292541.12554112554</v>
      </c>
    </row>
    <row r="37" spans="2:5" ht="14.25" customHeight="1" x14ac:dyDescent="0.25">
      <c r="B37" s="268" t="s">
        <v>88</v>
      </c>
      <c r="C37" s="269"/>
      <c r="D37" s="270">
        <f>D30/D9</f>
        <v>210606.06060606061</v>
      </c>
    </row>
    <row r="38" spans="2:5" ht="14.25" customHeight="1" x14ac:dyDescent="0.2"/>
    <row r="39" spans="2:5" ht="14.25" customHeight="1" x14ac:dyDescent="0.2"/>
    <row r="40" spans="2:5" ht="14.25" customHeight="1" x14ac:dyDescent="0.2"/>
    <row r="41" spans="2:5" ht="14.25" customHeight="1" x14ac:dyDescent="0.2"/>
    <row r="42" spans="2:5" ht="14.25" customHeight="1" x14ac:dyDescent="0.2"/>
    <row r="43" spans="2:5" ht="14.25" customHeight="1" x14ac:dyDescent="0.2"/>
    <row r="44" spans="2:5" ht="14.25" customHeight="1" x14ac:dyDescent="0.2"/>
    <row r="45" spans="2:5" ht="14.25" customHeight="1" x14ac:dyDescent="0.2"/>
    <row r="46" spans="2:5" ht="14.25" customHeight="1" x14ac:dyDescent="0.2"/>
    <row r="47" spans="2:5" ht="14.25" customHeight="1" x14ac:dyDescent="0.2"/>
    <row r="48" spans="2:5"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7">
    <mergeCell ref="G8:I8"/>
    <mergeCell ref="B13:D13"/>
    <mergeCell ref="B20:D20"/>
    <mergeCell ref="B28:D28"/>
    <mergeCell ref="B6:D6"/>
    <mergeCell ref="B7:D7"/>
    <mergeCell ref="B8:D8"/>
  </mergeCells>
  <pageMargins left="0.7" right="0.7" top="0.75" bottom="0.75" header="0" footer="0"/>
  <pageSetup orientation="portrait"/>
  <headerFooter>
    <oddHeader>&amp;LSS Multi Perm Template&amp;RUnderwriting</oddHeader>
    <oddFooter>&amp;LSS Multi Perm Template</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S1000"/>
  <sheetViews>
    <sheetView showGridLines="0" workbookViewId="0">
      <selection activeCell="B6" sqref="B6:L6"/>
    </sheetView>
  </sheetViews>
  <sheetFormatPr defaultColWidth="12.625" defaultRowHeight="15" customHeight="1" x14ac:dyDescent="0.2"/>
  <cols>
    <col min="1" max="1" width="7.625" customWidth="1"/>
    <col min="2" max="2" width="9.125" customWidth="1"/>
    <col min="3" max="3" width="18.375" customWidth="1"/>
    <col min="4" max="4" width="19.625" customWidth="1"/>
    <col min="5" max="5" width="7" customWidth="1"/>
    <col min="6" max="6" width="7.5" customWidth="1"/>
    <col min="7" max="7" width="3.5" customWidth="1"/>
    <col min="8" max="8" width="9.75" customWidth="1"/>
    <col min="9" max="9" width="5.25" customWidth="1"/>
    <col min="10" max="10" width="7.375" customWidth="1"/>
    <col min="11" max="11" width="10.75" customWidth="1"/>
    <col min="12" max="12" width="7.125" customWidth="1"/>
    <col min="14" max="14" width="18.625" customWidth="1"/>
    <col min="15" max="15" width="11" customWidth="1"/>
    <col min="16" max="16" width="13.75" customWidth="1"/>
    <col min="17" max="17" width="9.5" customWidth="1"/>
  </cols>
  <sheetData>
    <row r="1" spans="1:19" x14ac:dyDescent="0.25">
      <c r="A1" s="155"/>
      <c r="B1" s="155"/>
      <c r="C1" s="155"/>
      <c r="D1" s="155"/>
      <c r="E1" s="155"/>
      <c r="F1" s="155"/>
      <c r="G1" s="155"/>
      <c r="H1" s="155"/>
      <c r="I1" s="155"/>
      <c r="J1" s="155"/>
      <c r="K1" s="155"/>
      <c r="L1" s="155"/>
      <c r="M1" s="155"/>
      <c r="N1" s="155"/>
      <c r="O1" s="155"/>
      <c r="P1" s="155"/>
      <c r="Q1" s="155"/>
      <c r="R1" s="155"/>
      <c r="S1" s="155"/>
    </row>
    <row r="2" spans="1:19" x14ac:dyDescent="0.25">
      <c r="A2" s="155"/>
      <c r="B2" s="155"/>
      <c r="C2" s="155"/>
      <c r="D2" s="155"/>
      <c r="E2" s="155"/>
      <c r="F2" s="155"/>
      <c r="G2" s="155"/>
      <c r="H2" s="155"/>
      <c r="I2" s="155"/>
      <c r="J2" s="155"/>
      <c r="K2" s="155"/>
      <c r="L2" s="155"/>
      <c r="M2" s="155"/>
      <c r="N2" s="155"/>
      <c r="O2" s="155"/>
      <c r="P2" s="155"/>
      <c r="Q2" s="155"/>
      <c r="R2" s="155"/>
      <c r="S2" s="155"/>
    </row>
    <row r="3" spans="1:19" x14ac:dyDescent="0.25">
      <c r="A3" s="155"/>
      <c r="B3" s="155"/>
      <c r="C3" s="155"/>
      <c r="D3" s="155"/>
      <c r="E3" s="155"/>
      <c r="F3" s="155"/>
      <c r="G3" s="155"/>
      <c r="H3" s="155"/>
      <c r="I3" s="155"/>
      <c r="J3" s="155"/>
      <c r="K3" s="155"/>
      <c r="L3" s="155"/>
      <c r="M3" s="155"/>
      <c r="N3" s="155"/>
      <c r="O3" s="155"/>
      <c r="P3" s="155"/>
      <c r="Q3" s="155"/>
      <c r="R3" s="155"/>
      <c r="S3" s="155"/>
    </row>
    <row r="4" spans="1:19" x14ac:dyDescent="0.25">
      <c r="A4" s="1"/>
      <c r="B4" s="1"/>
      <c r="C4" s="1"/>
      <c r="D4" s="1"/>
      <c r="E4" s="1"/>
      <c r="F4" s="1"/>
      <c r="G4" s="1"/>
      <c r="H4" s="1"/>
      <c r="I4" s="1"/>
      <c r="J4" s="1"/>
      <c r="K4" s="1"/>
      <c r="L4" s="1"/>
      <c r="M4" s="1"/>
      <c r="N4" s="1"/>
      <c r="O4" s="1"/>
      <c r="P4" s="1"/>
      <c r="Q4" s="1"/>
      <c r="R4" s="1"/>
      <c r="S4" s="155"/>
    </row>
    <row r="5" spans="1:19" x14ac:dyDescent="0.25">
      <c r="A5" s="1"/>
      <c r="B5" s="1"/>
      <c r="C5" s="1"/>
      <c r="D5" s="1"/>
      <c r="E5" s="1"/>
      <c r="F5" s="1"/>
      <c r="G5" s="1"/>
      <c r="H5" s="1"/>
      <c r="I5" s="1"/>
      <c r="J5" s="1"/>
      <c r="K5" s="1"/>
      <c r="L5" s="1"/>
      <c r="M5" s="1"/>
      <c r="N5" s="1"/>
      <c r="O5" s="1"/>
      <c r="P5" s="1"/>
      <c r="Q5" s="1"/>
      <c r="R5" s="1"/>
      <c r="S5" s="155"/>
    </row>
    <row r="6" spans="1:19" x14ac:dyDescent="0.25">
      <c r="A6" s="1"/>
      <c r="B6" s="358" t="s">
        <v>218</v>
      </c>
      <c r="C6" s="335"/>
      <c r="D6" s="335"/>
      <c r="E6" s="335"/>
      <c r="F6" s="335"/>
      <c r="G6" s="335"/>
      <c r="H6" s="335"/>
      <c r="I6" s="335"/>
      <c r="J6" s="335"/>
      <c r="K6" s="335"/>
      <c r="L6" s="336"/>
      <c r="N6" s="331" t="s">
        <v>219</v>
      </c>
      <c r="O6" s="332"/>
      <c r="P6" s="332"/>
      <c r="Q6" s="333"/>
    </row>
    <row r="7" spans="1:19" x14ac:dyDescent="0.25">
      <c r="A7" s="1"/>
      <c r="B7" s="271" t="s">
        <v>220</v>
      </c>
      <c r="C7" s="272" t="s">
        <v>221</v>
      </c>
      <c r="D7" s="272" t="s">
        <v>222</v>
      </c>
      <c r="E7" s="273" t="s">
        <v>100</v>
      </c>
      <c r="F7" s="273" t="s">
        <v>223</v>
      </c>
      <c r="G7" s="273" t="s">
        <v>57</v>
      </c>
      <c r="H7" s="273" t="s">
        <v>224</v>
      </c>
      <c r="I7" s="273" t="s">
        <v>136</v>
      </c>
      <c r="J7" s="273" t="s">
        <v>225</v>
      </c>
      <c r="K7" s="273" t="s">
        <v>226</v>
      </c>
      <c r="L7" s="274" t="s">
        <v>227</v>
      </c>
      <c r="N7" s="275"/>
      <c r="O7" s="276" t="s">
        <v>228</v>
      </c>
      <c r="P7" s="276" t="s">
        <v>229</v>
      </c>
      <c r="Q7" s="277" t="s">
        <v>230</v>
      </c>
    </row>
    <row r="8" spans="1:19" x14ac:dyDescent="0.25">
      <c r="A8" s="1"/>
      <c r="B8" s="278" t="s">
        <v>231</v>
      </c>
      <c r="C8" s="1" t="s">
        <v>232</v>
      </c>
      <c r="D8" s="1" t="s">
        <v>233</v>
      </c>
      <c r="E8" s="279">
        <v>2800</v>
      </c>
      <c r="F8" s="280">
        <f t="shared" ref="F8:F11" si="0">E8/G8</f>
        <v>3.2941176470588234</v>
      </c>
      <c r="G8" s="281">
        <v>850</v>
      </c>
      <c r="H8" s="282">
        <v>1</v>
      </c>
      <c r="I8" s="283">
        <v>200</v>
      </c>
      <c r="J8" s="283">
        <v>2018</v>
      </c>
      <c r="K8" s="283" t="s">
        <v>234</v>
      </c>
      <c r="L8" s="284" t="s">
        <v>235</v>
      </c>
      <c r="N8" s="278"/>
      <c r="O8" s="285" t="s">
        <v>236</v>
      </c>
      <c r="P8" s="285" t="s">
        <v>237</v>
      </c>
      <c r="Q8" s="286" t="s">
        <v>238</v>
      </c>
    </row>
    <row r="9" spans="1:19" x14ac:dyDescent="0.25">
      <c r="A9" s="1"/>
      <c r="B9" s="278" t="s">
        <v>239</v>
      </c>
      <c r="C9" s="1" t="s">
        <v>240</v>
      </c>
      <c r="D9" s="1" t="s">
        <v>233</v>
      </c>
      <c r="E9" s="279">
        <v>3500</v>
      </c>
      <c r="F9" s="280">
        <f t="shared" si="0"/>
        <v>3.8888888888888888</v>
      </c>
      <c r="G9" s="281">
        <v>900</v>
      </c>
      <c r="H9" s="282">
        <v>1</v>
      </c>
      <c r="I9" s="283">
        <v>180</v>
      </c>
      <c r="J9" s="283">
        <v>2012</v>
      </c>
      <c r="K9" s="283" t="s">
        <v>234</v>
      </c>
      <c r="L9" s="284" t="s">
        <v>235</v>
      </c>
      <c r="N9" s="278"/>
      <c r="O9" s="285" t="s">
        <v>241</v>
      </c>
      <c r="P9" s="285" t="s">
        <v>50</v>
      </c>
      <c r="Q9" s="286" t="s">
        <v>241</v>
      </c>
    </row>
    <row r="10" spans="1:19" x14ac:dyDescent="0.25">
      <c r="A10" s="1"/>
      <c r="B10" s="278" t="s">
        <v>242</v>
      </c>
      <c r="C10" s="1" t="s">
        <v>243</v>
      </c>
      <c r="D10" s="1" t="s">
        <v>233</v>
      </c>
      <c r="E10" s="279">
        <v>2900</v>
      </c>
      <c r="F10" s="280">
        <f t="shared" si="0"/>
        <v>3.3142857142857145</v>
      </c>
      <c r="G10" s="281">
        <v>875</v>
      </c>
      <c r="H10" s="282">
        <v>0.95</v>
      </c>
      <c r="I10" s="283">
        <v>200</v>
      </c>
      <c r="J10" s="283">
        <v>2014</v>
      </c>
      <c r="K10" s="283" t="s">
        <v>234</v>
      </c>
      <c r="L10" s="284" t="s">
        <v>235</v>
      </c>
      <c r="N10" s="278"/>
      <c r="O10" s="287"/>
      <c r="P10" s="154"/>
      <c r="Q10" s="288"/>
    </row>
    <row r="11" spans="1:19" x14ac:dyDescent="0.25">
      <c r="A11" s="1"/>
      <c r="B11" s="25" t="s">
        <v>244</v>
      </c>
      <c r="C11" s="289" t="s">
        <v>245</v>
      </c>
      <c r="D11" s="289" t="s">
        <v>233</v>
      </c>
      <c r="E11" s="290">
        <v>2750</v>
      </c>
      <c r="F11" s="291">
        <f t="shared" si="0"/>
        <v>3.6666666666666665</v>
      </c>
      <c r="G11" s="292">
        <v>750</v>
      </c>
      <c r="H11" s="293">
        <v>0.95</v>
      </c>
      <c r="I11" s="294">
        <v>250</v>
      </c>
      <c r="J11" s="294">
        <v>2018</v>
      </c>
      <c r="K11" s="294" t="s">
        <v>234</v>
      </c>
      <c r="L11" s="295" t="s">
        <v>235</v>
      </c>
      <c r="N11" s="278" t="s">
        <v>246</v>
      </c>
      <c r="O11" s="296">
        <v>46671</v>
      </c>
      <c r="P11" s="297">
        <v>44086</v>
      </c>
      <c r="Q11" s="298">
        <v>44051</v>
      </c>
    </row>
    <row r="12" spans="1:19" x14ac:dyDescent="0.25">
      <c r="A12" s="1"/>
      <c r="B12" s="299"/>
      <c r="C12" s="300" t="s">
        <v>247</v>
      </c>
      <c r="D12" s="300"/>
      <c r="E12" s="301">
        <f t="shared" ref="E12:F12" si="1">AVERAGE(E8:E11)</f>
        <v>2987.5</v>
      </c>
      <c r="F12" s="302">
        <f t="shared" si="1"/>
        <v>3.5409897292250232</v>
      </c>
      <c r="G12" s="303"/>
      <c r="H12" s="304"/>
      <c r="I12" s="304"/>
      <c r="J12" s="304"/>
      <c r="K12" s="304"/>
      <c r="L12" s="305"/>
      <c r="N12" s="278" t="s">
        <v>248</v>
      </c>
      <c r="O12" s="306">
        <v>10000000</v>
      </c>
      <c r="P12" s="306">
        <v>19000000</v>
      </c>
      <c r="Q12" s="307">
        <v>18500000</v>
      </c>
    </row>
    <row r="13" spans="1:19" x14ac:dyDescent="0.25">
      <c r="A13" s="1"/>
      <c r="D13" s="8"/>
      <c r="I13" s="1"/>
      <c r="N13" s="278" t="s">
        <v>249</v>
      </c>
      <c r="O13" s="308">
        <v>10244</v>
      </c>
      <c r="P13" s="308">
        <v>20000</v>
      </c>
      <c r="Q13" s="309">
        <v>21420</v>
      </c>
    </row>
    <row r="14" spans="1:19" x14ac:dyDescent="0.25">
      <c r="A14" s="1"/>
      <c r="D14" s="8"/>
      <c r="I14" s="1"/>
      <c r="N14" s="278" t="s">
        <v>250</v>
      </c>
      <c r="O14" s="306">
        <f t="shared" ref="O14:Q14" si="2">O12/O13</f>
        <v>976.18117922686451</v>
      </c>
      <c r="P14" s="306">
        <f t="shared" si="2"/>
        <v>950</v>
      </c>
      <c r="Q14" s="307">
        <f t="shared" si="2"/>
        <v>863.67880485527542</v>
      </c>
    </row>
    <row r="15" spans="1:19" x14ac:dyDescent="0.25">
      <c r="A15" s="1"/>
      <c r="B15" s="358" t="s">
        <v>251</v>
      </c>
      <c r="C15" s="335"/>
      <c r="D15" s="335"/>
      <c r="E15" s="335"/>
      <c r="F15" s="335"/>
      <c r="G15" s="335"/>
      <c r="H15" s="335"/>
      <c r="I15" s="335"/>
      <c r="J15" s="335"/>
      <c r="K15" s="335"/>
      <c r="L15" s="336"/>
      <c r="N15" s="278" t="s">
        <v>252</v>
      </c>
      <c r="O15" s="285" t="s">
        <v>54</v>
      </c>
      <c r="P15" s="285" t="s">
        <v>54</v>
      </c>
      <c r="Q15" s="286" t="s">
        <v>54</v>
      </c>
    </row>
    <row r="16" spans="1:19" x14ac:dyDescent="0.25">
      <c r="A16" s="1"/>
      <c r="B16" s="271" t="s">
        <v>220</v>
      </c>
      <c r="C16" s="272" t="s">
        <v>221</v>
      </c>
      <c r="D16" s="272" t="s">
        <v>222</v>
      </c>
      <c r="E16" s="273" t="s">
        <v>100</v>
      </c>
      <c r="F16" s="273" t="s">
        <v>223</v>
      </c>
      <c r="G16" s="273" t="s">
        <v>57</v>
      </c>
      <c r="H16" s="273" t="s">
        <v>224</v>
      </c>
      <c r="I16" s="273" t="s">
        <v>136</v>
      </c>
      <c r="J16" s="273" t="s">
        <v>225</v>
      </c>
      <c r="K16" s="273" t="s">
        <v>226</v>
      </c>
      <c r="L16" s="274" t="s">
        <v>227</v>
      </c>
      <c r="N16" s="278" t="s">
        <v>253</v>
      </c>
      <c r="O16" s="285">
        <v>1985</v>
      </c>
      <c r="P16" s="285">
        <v>1990</v>
      </c>
      <c r="Q16" s="286">
        <v>1925</v>
      </c>
    </row>
    <row r="17" spans="1:17" x14ac:dyDescent="0.25">
      <c r="A17" s="1"/>
      <c r="B17" s="278" t="s">
        <v>231</v>
      </c>
      <c r="C17" s="1" t="s">
        <v>232</v>
      </c>
      <c r="D17" s="1" t="s">
        <v>254</v>
      </c>
      <c r="E17" s="279">
        <v>2800</v>
      </c>
      <c r="F17" s="280">
        <f t="shared" ref="F17:F20" si="3">E17/G17</f>
        <v>3.2941176470588234</v>
      </c>
      <c r="G17" s="281">
        <v>850</v>
      </c>
      <c r="H17" s="282">
        <v>1</v>
      </c>
      <c r="I17" s="283">
        <v>200</v>
      </c>
      <c r="J17" s="283">
        <v>2018</v>
      </c>
      <c r="K17" s="283" t="s">
        <v>234</v>
      </c>
      <c r="L17" s="284" t="s">
        <v>235</v>
      </c>
      <c r="N17" s="278" t="s">
        <v>255</v>
      </c>
      <c r="O17" s="285">
        <v>15</v>
      </c>
      <c r="P17" s="285">
        <v>20</v>
      </c>
      <c r="Q17" s="286">
        <v>18</v>
      </c>
    </row>
    <row r="18" spans="1:17" x14ac:dyDescent="0.25">
      <c r="A18" s="1"/>
      <c r="B18" s="278" t="s">
        <v>239</v>
      </c>
      <c r="C18" s="1" t="s">
        <v>240</v>
      </c>
      <c r="D18" s="1" t="s">
        <v>254</v>
      </c>
      <c r="E18" s="279">
        <v>3500</v>
      </c>
      <c r="F18" s="280">
        <f t="shared" si="3"/>
        <v>3.8888888888888888</v>
      </c>
      <c r="G18" s="281">
        <v>900</v>
      </c>
      <c r="H18" s="282">
        <v>1</v>
      </c>
      <c r="I18" s="283">
        <v>180</v>
      </c>
      <c r="J18" s="283">
        <v>2012</v>
      </c>
      <c r="K18" s="283" t="s">
        <v>234</v>
      </c>
      <c r="L18" s="284" t="s">
        <v>235</v>
      </c>
      <c r="N18" s="278" t="s">
        <v>256</v>
      </c>
      <c r="O18" s="285">
        <v>3.91</v>
      </c>
      <c r="P18" s="285">
        <v>4.1500000000000004</v>
      </c>
      <c r="Q18" s="286">
        <v>2.25</v>
      </c>
    </row>
    <row r="19" spans="1:17" x14ac:dyDescent="0.25">
      <c r="A19" s="1"/>
      <c r="B19" s="278" t="s">
        <v>242</v>
      </c>
      <c r="C19" s="1" t="s">
        <v>243</v>
      </c>
      <c r="D19" s="1" t="s">
        <v>254</v>
      </c>
      <c r="E19" s="279">
        <v>2900</v>
      </c>
      <c r="F19" s="280">
        <f t="shared" si="3"/>
        <v>3.3142857142857145</v>
      </c>
      <c r="G19" s="281">
        <v>875</v>
      </c>
      <c r="H19" s="282">
        <v>0.95</v>
      </c>
      <c r="I19" s="283">
        <v>200</v>
      </c>
      <c r="J19" s="283">
        <v>2014</v>
      </c>
      <c r="K19" s="283" t="s">
        <v>234</v>
      </c>
      <c r="L19" s="284" t="s">
        <v>235</v>
      </c>
      <c r="N19" s="25" t="s">
        <v>257</v>
      </c>
      <c r="O19" s="310">
        <v>4.7500000000000001E-2</v>
      </c>
      <c r="P19" s="310">
        <v>5.5E-2</v>
      </c>
      <c r="Q19" s="311">
        <v>0.05</v>
      </c>
    </row>
    <row r="20" spans="1:17" x14ac:dyDescent="0.25">
      <c r="A20" s="1"/>
      <c r="B20" s="25" t="s">
        <v>244</v>
      </c>
      <c r="C20" s="289" t="s">
        <v>245</v>
      </c>
      <c r="D20" s="289" t="s">
        <v>254</v>
      </c>
      <c r="E20" s="290">
        <v>2750</v>
      </c>
      <c r="F20" s="291">
        <f t="shared" si="3"/>
        <v>3.6666666666666665</v>
      </c>
      <c r="G20" s="292">
        <v>750</v>
      </c>
      <c r="H20" s="293">
        <v>0.95</v>
      </c>
      <c r="I20" s="294">
        <v>250</v>
      </c>
      <c r="J20" s="294">
        <v>2018</v>
      </c>
      <c r="K20" s="294" t="s">
        <v>234</v>
      </c>
      <c r="L20" s="295" t="s">
        <v>235</v>
      </c>
      <c r="N20" s="1"/>
      <c r="O20" s="306"/>
      <c r="P20" s="306"/>
      <c r="Q20" s="306"/>
    </row>
    <row r="21" spans="1:17" x14ac:dyDescent="0.25">
      <c r="A21" s="1"/>
      <c r="B21" s="299"/>
      <c r="C21" s="300" t="s">
        <v>247</v>
      </c>
      <c r="D21" s="300"/>
      <c r="E21" s="301">
        <f t="shared" ref="E21:F21" si="4">AVERAGE(E17:E20)</f>
        <v>2987.5</v>
      </c>
      <c r="F21" s="302">
        <f t="shared" si="4"/>
        <v>3.5409897292250232</v>
      </c>
      <c r="G21" s="303"/>
      <c r="H21" s="304"/>
      <c r="I21" s="304"/>
      <c r="J21" s="304"/>
      <c r="K21" s="304"/>
      <c r="L21" s="305"/>
      <c r="N21" s="1"/>
      <c r="O21" s="306"/>
      <c r="P21" s="306"/>
      <c r="Q21" s="306"/>
    </row>
    <row r="22" spans="1:17" x14ac:dyDescent="0.25">
      <c r="A22" s="1"/>
      <c r="B22" s="1"/>
      <c r="C22" s="1"/>
      <c r="D22" s="1"/>
      <c r="E22" s="1"/>
      <c r="F22" s="1"/>
      <c r="G22" s="1"/>
      <c r="H22" s="1"/>
      <c r="I22" s="1"/>
      <c r="N22" s="1"/>
      <c r="O22" s="306"/>
      <c r="P22" s="306"/>
      <c r="Q22" s="306"/>
    </row>
    <row r="23" spans="1:17" x14ac:dyDescent="0.25">
      <c r="A23" s="42"/>
      <c r="D23" s="8"/>
      <c r="I23" s="1"/>
      <c r="N23" s="1"/>
      <c r="O23" s="312"/>
      <c r="P23" s="312"/>
      <c r="Q23" s="312"/>
    </row>
    <row r="24" spans="1:17" x14ac:dyDescent="0.25">
      <c r="A24" s="42"/>
      <c r="D24" s="8"/>
      <c r="I24" s="1"/>
      <c r="N24" s="1"/>
      <c r="O24" s="1"/>
    </row>
    <row r="25" spans="1:17" x14ac:dyDescent="0.25">
      <c r="A25" s="1"/>
      <c r="D25" s="8"/>
      <c r="I25" s="1"/>
      <c r="N25" s="1"/>
      <c r="O25" s="1"/>
    </row>
    <row r="26" spans="1:17" x14ac:dyDescent="0.25">
      <c r="A26" s="1"/>
      <c r="D26" s="8"/>
      <c r="I26" s="1"/>
      <c r="N26" s="1"/>
      <c r="O26" s="1"/>
    </row>
    <row r="27" spans="1:17" x14ac:dyDescent="0.25">
      <c r="A27" s="1"/>
      <c r="D27" s="8"/>
      <c r="I27" s="1"/>
      <c r="N27" s="1"/>
      <c r="O27" s="1"/>
    </row>
    <row r="28" spans="1:17" x14ac:dyDescent="0.25">
      <c r="A28" s="1"/>
      <c r="D28" s="8"/>
      <c r="I28" s="1"/>
      <c r="N28" s="1"/>
      <c r="O28" s="1"/>
    </row>
    <row r="29" spans="1:17" x14ac:dyDescent="0.25">
      <c r="A29" s="1"/>
      <c r="D29" s="8"/>
      <c r="I29" s="1"/>
      <c r="N29" s="1"/>
      <c r="O29" s="1"/>
    </row>
    <row r="30" spans="1:17" x14ac:dyDescent="0.25">
      <c r="A30" s="1"/>
      <c r="D30" s="8"/>
      <c r="I30" s="1"/>
      <c r="N30" s="1"/>
      <c r="O30" s="1"/>
    </row>
    <row r="31" spans="1:17" x14ac:dyDescent="0.25">
      <c r="A31" s="1"/>
      <c r="D31" s="8"/>
      <c r="I31" s="1"/>
      <c r="N31" s="1"/>
      <c r="O31" s="1"/>
    </row>
    <row r="32" spans="1:17" x14ac:dyDescent="0.25">
      <c r="A32" s="1"/>
      <c r="D32" s="8"/>
      <c r="I32" s="1"/>
      <c r="N32" s="1"/>
      <c r="O32" s="1"/>
    </row>
    <row r="33" spans="1:19" x14ac:dyDescent="0.25">
      <c r="A33" s="1"/>
      <c r="D33" s="8"/>
      <c r="I33" s="1"/>
      <c r="N33" s="1"/>
      <c r="O33" s="1"/>
      <c r="R33" s="1"/>
      <c r="S33" s="155"/>
    </row>
    <row r="34" spans="1:19" x14ac:dyDescent="0.25">
      <c r="A34" s="1"/>
      <c r="D34" s="8"/>
      <c r="I34" s="1"/>
      <c r="N34" s="1"/>
      <c r="O34" s="1"/>
      <c r="P34" s="1"/>
      <c r="Q34" s="1"/>
      <c r="R34" s="1"/>
      <c r="S34" s="155"/>
    </row>
    <row r="35" spans="1:19" x14ac:dyDescent="0.25">
      <c r="A35" s="1"/>
      <c r="D35" s="8"/>
      <c r="I35" s="1"/>
      <c r="N35" s="1"/>
      <c r="O35" s="1"/>
      <c r="P35" s="1"/>
      <c r="Q35" s="1"/>
      <c r="R35" s="1"/>
      <c r="S35" s="155"/>
    </row>
    <row r="36" spans="1:19" x14ac:dyDescent="0.25">
      <c r="A36" s="1"/>
      <c r="D36" s="8"/>
      <c r="I36" s="1"/>
      <c r="J36" s="1"/>
      <c r="K36" s="1"/>
      <c r="L36" s="1"/>
      <c r="N36" s="1"/>
      <c r="O36" s="1"/>
      <c r="P36" s="1"/>
      <c r="Q36" s="1"/>
      <c r="R36" s="1"/>
      <c r="S36" s="155"/>
    </row>
    <row r="37" spans="1:19" x14ac:dyDescent="0.25">
      <c r="A37" s="1"/>
      <c r="D37" s="8"/>
      <c r="I37" s="1"/>
      <c r="J37" s="1"/>
      <c r="K37" s="1"/>
      <c r="L37" s="1"/>
      <c r="M37" s="1"/>
      <c r="N37" s="1"/>
      <c r="O37" s="1"/>
      <c r="P37" s="1"/>
      <c r="Q37" s="1"/>
      <c r="R37" s="1"/>
      <c r="S37" s="155"/>
    </row>
    <row r="38" spans="1:19" x14ac:dyDescent="0.25">
      <c r="A38" s="1"/>
      <c r="D38" s="8"/>
      <c r="I38" s="1"/>
      <c r="J38" s="1"/>
      <c r="K38" s="1"/>
      <c r="L38" s="1"/>
      <c r="M38" s="1"/>
      <c r="N38" s="1"/>
      <c r="O38" s="1"/>
      <c r="P38" s="1"/>
      <c r="Q38" s="1"/>
      <c r="R38" s="1"/>
      <c r="S38" s="155"/>
    </row>
    <row r="39" spans="1:19" x14ac:dyDescent="0.25">
      <c r="A39" s="1"/>
      <c r="D39" s="8"/>
      <c r="I39" s="1"/>
      <c r="J39" s="1"/>
      <c r="K39" s="1"/>
      <c r="L39" s="1"/>
      <c r="M39" s="1"/>
      <c r="N39" s="1"/>
      <c r="O39" s="1"/>
      <c r="P39" s="1"/>
      <c r="Q39" s="1"/>
      <c r="R39" s="1"/>
      <c r="S39" s="155"/>
    </row>
    <row r="40" spans="1:19" x14ac:dyDescent="0.25">
      <c r="A40" s="1"/>
      <c r="D40" s="8"/>
      <c r="I40" s="1"/>
      <c r="J40" s="313"/>
      <c r="K40" s="313"/>
      <c r="L40" s="313"/>
      <c r="M40" s="1"/>
      <c r="N40" s="1"/>
      <c r="O40" s="1"/>
      <c r="P40" s="1"/>
      <c r="Q40" s="1"/>
      <c r="R40" s="1"/>
      <c r="S40" s="155"/>
    </row>
    <row r="41" spans="1:19" x14ac:dyDescent="0.25">
      <c r="A41" s="1"/>
      <c r="D41" s="8"/>
      <c r="I41" s="1"/>
      <c r="J41" s="313"/>
      <c r="K41" s="313"/>
      <c r="L41" s="313"/>
      <c r="M41" s="313"/>
      <c r="N41" s="1"/>
      <c r="O41" s="1"/>
      <c r="P41" s="1"/>
      <c r="Q41" s="1"/>
      <c r="R41" s="313"/>
      <c r="S41" s="155"/>
    </row>
    <row r="42" spans="1:19" x14ac:dyDescent="0.25">
      <c r="A42" s="1"/>
      <c r="D42" s="8"/>
      <c r="I42" s="1"/>
      <c r="J42" s="1"/>
      <c r="K42" s="1"/>
      <c r="L42" s="1"/>
      <c r="M42" s="313"/>
      <c r="N42" s="313"/>
      <c r="O42" s="313"/>
      <c r="P42" s="313"/>
      <c r="Q42" s="313"/>
      <c r="R42" s="313"/>
      <c r="S42" s="155"/>
    </row>
    <row r="43" spans="1:19" x14ac:dyDescent="0.25">
      <c r="A43" s="1"/>
      <c r="D43" s="8"/>
      <c r="I43" s="313"/>
      <c r="J43" s="1"/>
      <c r="K43" s="1"/>
      <c r="L43" s="1"/>
      <c r="M43" s="1"/>
      <c r="N43" s="313"/>
      <c r="O43" s="313"/>
      <c r="P43" s="313"/>
      <c r="Q43" s="313"/>
      <c r="R43" s="1"/>
      <c r="S43" s="155"/>
    </row>
    <row r="44" spans="1:19" x14ac:dyDescent="0.25">
      <c r="A44" s="313"/>
      <c r="D44" s="8"/>
      <c r="I44" s="313"/>
      <c r="J44" s="1"/>
      <c r="K44" s="1"/>
      <c r="L44" s="1"/>
      <c r="M44" s="1"/>
      <c r="N44" s="1"/>
      <c r="O44" s="1"/>
      <c r="P44" s="1"/>
      <c r="Q44" s="1"/>
      <c r="R44" s="1"/>
    </row>
    <row r="45" spans="1:19" x14ac:dyDescent="0.25">
      <c r="A45" s="313"/>
      <c r="D45" s="8"/>
      <c r="I45" s="1"/>
      <c r="J45" s="1"/>
      <c r="K45" s="1"/>
      <c r="L45" s="1"/>
      <c r="M45" s="1"/>
      <c r="N45" s="1"/>
      <c r="O45" s="1"/>
      <c r="P45" s="1"/>
      <c r="Q45" s="1"/>
      <c r="R45" s="1"/>
    </row>
    <row r="46" spans="1:19" x14ac:dyDescent="0.25">
      <c r="A46" s="1"/>
      <c r="D46" s="8"/>
      <c r="I46" s="1"/>
      <c r="J46" s="1"/>
      <c r="K46" s="1"/>
      <c r="L46" s="1"/>
      <c r="M46" s="1"/>
      <c r="N46" s="1"/>
      <c r="O46" s="1"/>
      <c r="P46" s="1"/>
      <c r="Q46" s="1"/>
      <c r="R46" s="1"/>
    </row>
    <row r="47" spans="1:19" x14ac:dyDescent="0.25">
      <c r="A47" s="1"/>
      <c r="D47" s="8"/>
      <c r="I47" s="1"/>
      <c r="J47" s="1"/>
      <c r="K47" s="1"/>
      <c r="L47" s="1"/>
      <c r="M47" s="1"/>
      <c r="N47" s="1"/>
      <c r="O47" s="1"/>
      <c r="P47" s="1"/>
      <c r="Q47" s="1"/>
      <c r="R47" s="1"/>
    </row>
    <row r="48" spans="1:19" x14ac:dyDescent="0.25">
      <c r="A48" s="1"/>
      <c r="D48" s="8"/>
      <c r="I48" s="1"/>
      <c r="J48" s="1"/>
      <c r="K48" s="1"/>
      <c r="L48" s="1"/>
      <c r="M48" s="1"/>
      <c r="N48" s="1"/>
      <c r="O48" s="1"/>
      <c r="P48" s="1"/>
      <c r="Q48" s="1"/>
      <c r="R48" s="1"/>
    </row>
    <row r="49" spans="1:18" x14ac:dyDescent="0.25">
      <c r="A49" s="1"/>
      <c r="D49" s="8"/>
      <c r="I49" s="1"/>
      <c r="J49" s="1"/>
      <c r="K49" s="1"/>
      <c r="L49" s="1"/>
      <c r="M49" s="1"/>
      <c r="N49" s="1"/>
      <c r="O49" s="1"/>
      <c r="P49" s="1"/>
      <c r="Q49" s="1"/>
      <c r="R49" s="1"/>
    </row>
    <row r="50" spans="1:18" x14ac:dyDescent="0.25">
      <c r="A50" s="1"/>
      <c r="D50" s="8"/>
      <c r="I50" s="1"/>
      <c r="J50" s="1"/>
      <c r="K50" s="1"/>
      <c r="L50" s="1"/>
      <c r="M50" s="1"/>
      <c r="N50" s="1"/>
      <c r="O50" s="1"/>
      <c r="P50" s="1"/>
      <c r="Q50" s="1"/>
      <c r="R50" s="1"/>
    </row>
    <row r="51" spans="1:18" x14ac:dyDescent="0.25">
      <c r="A51" s="1"/>
      <c r="D51" s="8"/>
      <c r="I51" s="1"/>
      <c r="J51" s="1"/>
      <c r="K51" s="1"/>
      <c r="L51" s="1"/>
      <c r="M51" s="1"/>
      <c r="N51" s="1"/>
      <c r="O51" s="1"/>
      <c r="P51" s="1"/>
      <c r="Q51" s="1"/>
      <c r="R51" s="1"/>
    </row>
    <row r="52" spans="1:18" x14ac:dyDescent="0.25">
      <c r="A52" s="1"/>
      <c r="D52" s="8"/>
      <c r="I52" s="1"/>
      <c r="J52" s="1"/>
      <c r="K52" s="1"/>
      <c r="L52" s="1"/>
      <c r="M52" s="1"/>
      <c r="N52" s="1"/>
      <c r="O52" s="1"/>
      <c r="P52" s="1"/>
      <c r="Q52" s="1"/>
      <c r="R52" s="1"/>
    </row>
    <row r="53" spans="1:18" x14ac:dyDescent="0.25">
      <c r="A53" s="1"/>
      <c r="D53" s="8"/>
      <c r="I53" s="1"/>
      <c r="J53" s="1"/>
      <c r="K53" s="1"/>
      <c r="L53" s="1"/>
      <c r="M53" s="1"/>
      <c r="N53" s="1"/>
      <c r="O53" s="1"/>
      <c r="P53" s="1"/>
      <c r="Q53" s="1"/>
      <c r="R53" s="1"/>
    </row>
    <row r="54" spans="1:18" x14ac:dyDescent="0.25">
      <c r="A54" s="1"/>
      <c r="D54" s="8"/>
      <c r="I54" s="1"/>
      <c r="J54" s="1"/>
      <c r="K54" s="1"/>
      <c r="L54" s="1"/>
      <c r="M54" s="1"/>
      <c r="N54" s="1"/>
      <c r="O54" s="1"/>
      <c r="P54" s="1"/>
      <c r="Q54" s="1"/>
      <c r="R54" s="1"/>
    </row>
    <row r="55" spans="1:18" x14ac:dyDescent="0.25">
      <c r="A55" s="1"/>
      <c r="D55" s="8"/>
      <c r="I55" s="1"/>
      <c r="M55" s="1"/>
      <c r="N55" s="1"/>
      <c r="O55" s="1"/>
      <c r="P55" s="1"/>
      <c r="Q55" s="1"/>
      <c r="R55" s="1"/>
    </row>
    <row r="56" spans="1:18" x14ac:dyDescent="0.25">
      <c r="A56" s="1"/>
      <c r="D56" s="8"/>
      <c r="I56" s="1"/>
      <c r="N56" s="1"/>
      <c r="O56" s="1"/>
      <c r="P56" s="1"/>
      <c r="Q56" s="1"/>
    </row>
    <row r="57" spans="1:18" x14ac:dyDescent="0.25">
      <c r="A57" s="1"/>
      <c r="D57" s="8"/>
      <c r="I57" s="1"/>
    </row>
    <row r="58" spans="1:18" x14ac:dyDescent="0.25">
      <c r="A58" s="1"/>
      <c r="D58" s="8"/>
    </row>
    <row r="59" spans="1:18" ht="15" customHeight="1" x14ac:dyDescent="0.2">
      <c r="D59" s="8"/>
    </row>
    <row r="60" spans="1:18" ht="15" customHeight="1" x14ac:dyDescent="0.2">
      <c r="D60" s="8"/>
    </row>
    <row r="61" spans="1:18" ht="15" customHeight="1" x14ac:dyDescent="0.2">
      <c r="D61" s="8"/>
    </row>
    <row r="62" spans="1:18" ht="15" customHeight="1" x14ac:dyDescent="0.2">
      <c r="D62" s="8"/>
    </row>
    <row r="63" spans="1:18" ht="15" customHeight="1" x14ac:dyDescent="0.2">
      <c r="D63" s="8"/>
    </row>
    <row r="64" spans="1:18" ht="15" customHeight="1" x14ac:dyDescent="0.2">
      <c r="D64" s="8"/>
    </row>
    <row r="65" spans="4:4" ht="15" customHeight="1" x14ac:dyDescent="0.2">
      <c r="D65" s="8"/>
    </row>
    <row r="66" spans="4:4" ht="15" customHeight="1" x14ac:dyDescent="0.2">
      <c r="D66" s="8"/>
    </row>
    <row r="67" spans="4:4" ht="15" customHeight="1" x14ac:dyDescent="0.2">
      <c r="D67" s="8"/>
    </row>
    <row r="68" spans="4:4" ht="15" customHeight="1" x14ac:dyDescent="0.2">
      <c r="D68" s="8"/>
    </row>
    <row r="69" spans="4:4" ht="15" customHeight="1" x14ac:dyDescent="0.2">
      <c r="D69" s="8"/>
    </row>
    <row r="70" spans="4:4" ht="15" customHeight="1" x14ac:dyDescent="0.2">
      <c r="D70" s="8"/>
    </row>
    <row r="71" spans="4:4" ht="15" customHeight="1" x14ac:dyDescent="0.2">
      <c r="D71" s="8"/>
    </row>
    <row r="72" spans="4:4" ht="15" customHeight="1" x14ac:dyDescent="0.2">
      <c r="D72" s="8"/>
    </row>
    <row r="73" spans="4:4" ht="15" customHeight="1" x14ac:dyDescent="0.2">
      <c r="D73" s="8"/>
    </row>
    <row r="74" spans="4:4" ht="15" customHeight="1" x14ac:dyDescent="0.2">
      <c r="D74" s="8"/>
    </row>
    <row r="75" spans="4:4" ht="15" customHeight="1" x14ac:dyDescent="0.2">
      <c r="D75" s="8"/>
    </row>
    <row r="76" spans="4:4" ht="15" customHeight="1" x14ac:dyDescent="0.2">
      <c r="D76" s="8"/>
    </row>
    <row r="77" spans="4:4" ht="15" customHeight="1" x14ac:dyDescent="0.2">
      <c r="D77" s="8"/>
    </row>
    <row r="78" spans="4:4" ht="15" customHeight="1" x14ac:dyDescent="0.2">
      <c r="D78" s="8"/>
    </row>
    <row r="79" spans="4:4" ht="15" customHeight="1" x14ac:dyDescent="0.2">
      <c r="D79" s="8"/>
    </row>
    <row r="80" spans="4:4" ht="15" customHeight="1" x14ac:dyDescent="0.2">
      <c r="D80" s="8"/>
    </row>
    <row r="81" spans="4:4" ht="15" customHeight="1" x14ac:dyDescent="0.2">
      <c r="D81" s="8"/>
    </row>
    <row r="82" spans="4:4" ht="15" customHeight="1" x14ac:dyDescent="0.2">
      <c r="D82" s="8"/>
    </row>
    <row r="83" spans="4:4" ht="15" customHeight="1" x14ac:dyDescent="0.2">
      <c r="D83" s="8"/>
    </row>
    <row r="84" spans="4:4" ht="15" customHeight="1" x14ac:dyDescent="0.2">
      <c r="D84" s="8"/>
    </row>
    <row r="85" spans="4:4" ht="15" customHeight="1" x14ac:dyDescent="0.2">
      <c r="D85" s="8"/>
    </row>
    <row r="86" spans="4:4" ht="15" customHeight="1" x14ac:dyDescent="0.2">
      <c r="D86" s="8"/>
    </row>
    <row r="87" spans="4:4" ht="15" customHeight="1" x14ac:dyDescent="0.2">
      <c r="D87" s="8"/>
    </row>
    <row r="88" spans="4:4" ht="15" customHeight="1" x14ac:dyDescent="0.2">
      <c r="D88" s="8"/>
    </row>
    <row r="89" spans="4:4" ht="15" customHeight="1" x14ac:dyDescent="0.2">
      <c r="D89" s="8"/>
    </row>
    <row r="90" spans="4:4" ht="15" customHeight="1" x14ac:dyDescent="0.2">
      <c r="D90" s="8"/>
    </row>
    <row r="91" spans="4:4" ht="15" customHeight="1" x14ac:dyDescent="0.2">
      <c r="D91" s="8"/>
    </row>
    <row r="92" spans="4:4" ht="15" customHeight="1" x14ac:dyDescent="0.2">
      <c r="D92" s="8"/>
    </row>
    <row r="93" spans="4:4" ht="15" customHeight="1" x14ac:dyDescent="0.2">
      <c r="D93" s="8"/>
    </row>
    <row r="94" spans="4:4" ht="15" customHeight="1" x14ac:dyDescent="0.2">
      <c r="D94" s="8"/>
    </row>
    <row r="95" spans="4:4" ht="15" customHeight="1" x14ac:dyDescent="0.2">
      <c r="D95" s="8"/>
    </row>
    <row r="96" spans="4:4" ht="15" customHeight="1" x14ac:dyDescent="0.2">
      <c r="D96" s="8"/>
    </row>
    <row r="97" spans="4:4" ht="15" customHeight="1" x14ac:dyDescent="0.2">
      <c r="D97" s="8"/>
    </row>
    <row r="98" spans="4:4" ht="15" customHeight="1" x14ac:dyDescent="0.2">
      <c r="D98" s="8"/>
    </row>
    <row r="99" spans="4:4" ht="15" customHeight="1" x14ac:dyDescent="0.2">
      <c r="D99" s="8"/>
    </row>
    <row r="100" spans="4:4" ht="15" customHeight="1" x14ac:dyDescent="0.2">
      <c r="D100" s="8"/>
    </row>
    <row r="101" spans="4:4" ht="15" customHeight="1" x14ac:dyDescent="0.2">
      <c r="D101" s="8"/>
    </row>
    <row r="102" spans="4:4" ht="15" customHeight="1" x14ac:dyDescent="0.2">
      <c r="D102" s="8"/>
    </row>
    <row r="103" spans="4:4" ht="15" customHeight="1" x14ac:dyDescent="0.2">
      <c r="D103" s="8"/>
    </row>
    <row r="104" spans="4:4" ht="15" customHeight="1" x14ac:dyDescent="0.2">
      <c r="D104" s="8"/>
    </row>
    <row r="105" spans="4:4" ht="15" customHeight="1" x14ac:dyDescent="0.2">
      <c r="D105" s="8"/>
    </row>
    <row r="106" spans="4:4" ht="15" customHeight="1" x14ac:dyDescent="0.2">
      <c r="D106" s="8"/>
    </row>
    <row r="107" spans="4:4" ht="15" customHeight="1" x14ac:dyDescent="0.2">
      <c r="D107" s="8"/>
    </row>
    <row r="108" spans="4:4" ht="15" customHeight="1" x14ac:dyDescent="0.2">
      <c r="D108" s="8"/>
    </row>
    <row r="109" spans="4:4" ht="15" customHeight="1" x14ac:dyDescent="0.2">
      <c r="D109" s="8"/>
    </row>
    <row r="110" spans="4:4" ht="15" customHeight="1" x14ac:dyDescent="0.2">
      <c r="D110" s="8"/>
    </row>
    <row r="111" spans="4:4" ht="15" customHeight="1" x14ac:dyDescent="0.2">
      <c r="D111" s="8"/>
    </row>
    <row r="112" spans="4:4" ht="15" customHeight="1" x14ac:dyDescent="0.2">
      <c r="D112" s="8"/>
    </row>
    <row r="113" spans="4:4" ht="15" customHeight="1" x14ac:dyDescent="0.2">
      <c r="D113" s="8"/>
    </row>
    <row r="114" spans="4:4" ht="15" customHeight="1" x14ac:dyDescent="0.2">
      <c r="D114" s="8"/>
    </row>
    <row r="115" spans="4:4" ht="15" customHeight="1" x14ac:dyDescent="0.2">
      <c r="D115" s="8"/>
    </row>
    <row r="116" spans="4:4" ht="15" customHeight="1" x14ac:dyDescent="0.2">
      <c r="D116" s="8"/>
    </row>
    <row r="117" spans="4:4" ht="15" customHeight="1" x14ac:dyDescent="0.2">
      <c r="D117" s="8"/>
    </row>
    <row r="118" spans="4:4" ht="15" customHeight="1" x14ac:dyDescent="0.2">
      <c r="D118" s="8"/>
    </row>
    <row r="119" spans="4:4" ht="15" customHeight="1" x14ac:dyDescent="0.2">
      <c r="D119" s="8"/>
    </row>
    <row r="120" spans="4:4" ht="15" customHeight="1" x14ac:dyDescent="0.2">
      <c r="D120" s="8"/>
    </row>
    <row r="121" spans="4:4" ht="15" customHeight="1" x14ac:dyDescent="0.2">
      <c r="D121" s="8"/>
    </row>
    <row r="122" spans="4:4" ht="15" customHeight="1" x14ac:dyDescent="0.2">
      <c r="D122" s="8"/>
    </row>
    <row r="123" spans="4:4" ht="15" customHeight="1" x14ac:dyDescent="0.2">
      <c r="D123" s="8"/>
    </row>
    <row r="124" spans="4:4" ht="15" customHeight="1" x14ac:dyDescent="0.2">
      <c r="D124" s="8"/>
    </row>
    <row r="125" spans="4:4" ht="15" customHeight="1" x14ac:dyDescent="0.2">
      <c r="D125" s="8"/>
    </row>
    <row r="126" spans="4:4" ht="15" customHeight="1" x14ac:dyDescent="0.2">
      <c r="D126" s="8"/>
    </row>
    <row r="127" spans="4:4" ht="15" customHeight="1" x14ac:dyDescent="0.2">
      <c r="D127" s="8"/>
    </row>
    <row r="128" spans="4:4" ht="15" customHeight="1" x14ac:dyDescent="0.2">
      <c r="D128" s="8"/>
    </row>
    <row r="129" spans="4:4" ht="15" customHeight="1" x14ac:dyDescent="0.2">
      <c r="D129" s="8"/>
    </row>
    <row r="130" spans="4:4" ht="15" customHeight="1" x14ac:dyDescent="0.2">
      <c r="D130" s="8"/>
    </row>
    <row r="131" spans="4:4" ht="15" customHeight="1" x14ac:dyDescent="0.2">
      <c r="D131" s="8"/>
    </row>
    <row r="132" spans="4:4" ht="15" customHeight="1" x14ac:dyDescent="0.2">
      <c r="D132" s="8"/>
    </row>
    <row r="133" spans="4:4" ht="15" customHeight="1" x14ac:dyDescent="0.2">
      <c r="D133" s="8"/>
    </row>
    <row r="134" spans="4:4" ht="15" customHeight="1" x14ac:dyDescent="0.2">
      <c r="D134" s="8"/>
    </row>
    <row r="135" spans="4:4" ht="15" customHeight="1" x14ac:dyDescent="0.2">
      <c r="D135" s="8"/>
    </row>
    <row r="136" spans="4:4" ht="15" customHeight="1" x14ac:dyDescent="0.2">
      <c r="D136" s="8"/>
    </row>
    <row r="137" spans="4:4" ht="15" customHeight="1" x14ac:dyDescent="0.2">
      <c r="D137" s="8"/>
    </row>
    <row r="138" spans="4:4" ht="15" customHeight="1" x14ac:dyDescent="0.2">
      <c r="D138" s="8"/>
    </row>
    <row r="139" spans="4:4" ht="15" customHeight="1" x14ac:dyDescent="0.2">
      <c r="D139" s="8"/>
    </row>
    <row r="140" spans="4:4" ht="15" customHeight="1" x14ac:dyDescent="0.2">
      <c r="D140" s="8"/>
    </row>
    <row r="141" spans="4:4" ht="15" customHeight="1" x14ac:dyDescent="0.2">
      <c r="D141" s="8"/>
    </row>
    <row r="142" spans="4:4" ht="15" customHeight="1" x14ac:dyDescent="0.2">
      <c r="D142" s="8"/>
    </row>
    <row r="143" spans="4:4" ht="15" customHeight="1" x14ac:dyDescent="0.2">
      <c r="D143" s="8"/>
    </row>
    <row r="144" spans="4:4" ht="15" customHeight="1" x14ac:dyDescent="0.2">
      <c r="D144" s="8"/>
    </row>
    <row r="145" spans="4:4" ht="15" customHeight="1" x14ac:dyDescent="0.2">
      <c r="D145" s="8"/>
    </row>
    <row r="146" spans="4:4" ht="15" customHeight="1" x14ac:dyDescent="0.2">
      <c r="D146" s="8"/>
    </row>
    <row r="147" spans="4:4" ht="15" customHeight="1" x14ac:dyDescent="0.2">
      <c r="D147" s="8"/>
    </row>
    <row r="148" spans="4:4" ht="15" customHeight="1" x14ac:dyDescent="0.2">
      <c r="D148" s="8"/>
    </row>
    <row r="149" spans="4:4" ht="15" customHeight="1" x14ac:dyDescent="0.2">
      <c r="D149" s="8"/>
    </row>
    <row r="150" spans="4:4" ht="15" customHeight="1" x14ac:dyDescent="0.2">
      <c r="D150" s="8"/>
    </row>
    <row r="151" spans="4:4" ht="15" customHeight="1" x14ac:dyDescent="0.2">
      <c r="D151" s="8"/>
    </row>
    <row r="152" spans="4:4" ht="15" customHeight="1" x14ac:dyDescent="0.2">
      <c r="D152" s="8"/>
    </row>
    <row r="153" spans="4:4" ht="15" customHeight="1" x14ac:dyDescent="0.2">
      <c r="D153" s="8"/>
    </row>
    <row r="154" spans="4:4" ht="15" customHeight="1" x14ac:dyDescent="0.2">
      <c r="D154" s="8"/>
    </row>
    <row r="155" spans="4:4" ht="15" customHeight="1" x14ac:dyDescent="0.2">
      <c r="D155" s="8"/>
    </row>
    <row r="156" spans="4:4" ht="15" customHeight="1" x14ac:dyDescent="0.2">
      <c r="D156" s="8"/>
    </row>
    <row r="157" spans="4:4" ht="15" customHeight="1" x14ac:dyDescent="0.2">
      <c r="D157" s="8"/>
    </row>
    <row r="158" spans="4:4" ht="15" customHeight="1" x14ac:dyDescent="0.2">
      <c r="D158" s="8"/>
    </row>
    <row r="159" spans="4:4" ht="15" customHeight="1" x14ac:dyDescent="0.2">
      <c r="D159" s="8"/>
    </row>
    <row r="160" spans="4:4" ht="15" customHeight="1" x14ac:dyDescent="0.2">
      <c r="D160" s="8"/>
    </row>
    <row r="161" spans="4:4" ht="15" customHeight="1" x14ac:dyDescent="0.2">
      <c r="D161" s="8"/>
    </row>
    <row r="162" spans="4:4" ht="15" customHeight="1" x14ac:dyDescent="0.2">
      <c r="D162" s="8"/>
    </row>
    <row r="163" spans="4:4" ht="15" customHeight="1" x14ac:dyDescent="0.2">
      <c r="D163" s="8"/>
    </row>
    <row r="164" spans="4:4" ht="15" customHeight="1" x14ac:dyDescent="0.2">
      <c r="D164" s="8"/>
    </row>
    <row r="165" spans="4:4" ht="15" customHeight="1" x14ac:dyDescent="0.2">
      <c r="D165" s="8"/>
    </row>
    <row r="166" spans="4:4" ht="15" customHeight="1" x14ac:dyDescent="0.2">
      <c r="D166" s="8"/>
    </row>
    <row r="167" spans="4:4" ht="15" customHeight="1" x14ac:dyDescent="0.2">
      <c r="D167" s="8"/>
    </row>
    <row r="168" spans="4:4" ht="15" customHeight="1" x14ac:dyDescent="0.2">
      <c r="D168" s="8"/>
    </row>
    <row r="169" spans="4:4" ht="15" customHeight="1" x14ac:dyDescent="0.2">
      <c r="D169" s="8"/>
    </row>
    <row r="170" spans="4:4" ht="15" customHeight="1" x14ac:dyDescent="0.2">
      <c r="D170" s="8"/>
    </row>
    <row r="171" spans="4:4" ht="15" customHeight="1" x14ac:dyDescent="0.2">
      <c r="D171" s="8"/>
    </row>
    <row r="172" spans="4:4" ht="15" customHeight="1" x14ac:dyDescent="0.2">
      <c r="D172" s="8"/>
    </row>
    <row r="173" spans="4:4" ht="15" customHeight="1" x14ac:dyDescent="0.2">
      <c r="D173" s="8"/>
    </row>
    <row r="174" spans="4:4" ht="15" customHeight="1" x14ac:dyDescent="0.2">
      <c r="D174" s="8"/>
    </row>
    <row r="175" spans="4:4" ht="15" customHeight="1" x14ac:dyDescent="0.2">
      <c r="D175" s="8"/>
    </row>
    <row r="176" spans="4:4" ht="15" customHeight="1" x14ac:dyDescent="0.2">
      <c r="D176" s="8"/>
    </row>
    <row r="177" spans="4:4" ht="15" customHeight="1" x14ac:dyDescent="0.2">
      <c r="D177" s="8"/>
    </row>
    <row r="178" spans="4:4" ht="15" customHeight="1" x14ac:dyDescent="0.2">
      <c r="D178" s="8"/>
    </row>
    <row r="179" spans="4:4" ht="15" customHeight="1" x14ac:dyDescent="0.2">
      <c r="D179" s="8"/>
    </row>
    <row r="180" spans="4:4" ht="15" customHeight="1" x14ac:dyDescent="0.2">
      <c r="D180" s="8"/>
    </row>
    <row r="181" spans="4:4" ht="15" customHeight="1" x14ac:dyDescent="0.2">
      <c r="D181" s="8"/>
    </row>
    <row r="182" spans="4:4" ht="15" customHeight="1" x14ac:dyDescent="0.2">
      <c r="D182" s="8"/>
    </row>
    <row r="183" spans="4:4" ht="15" customHeight="1" x14ac:dyDescent="0.2">
      <c r="D183" s="8"/>
    </row>
    <row r="184" spans="4:4" ht="15" customHeight="1" x14ac:dyDescent="0.2">
      <c r="D184" s="8"/>
    </row>
    <row r="185" spans="4:4" ht="15" customHeight="1" x14ac:dyDescent="0.2">
      <c r="D185" s="8"/>
    </row>
    <row r="186" spans="4:4" ht="15" customHeight="1" x14ac:dyDescent="0.2">
      <c r="D186" s="8"/>
    </row>
    <row r="187" spans="4:4" ht="15" customHeight="1" x14ac:dyDescent="0.2">
      <c r="D187" s="8"/>
    </row>
    <row r="188" spans="4:4" ht="15" customHeight="1" x14ac:dyDescent="0.2">
      <c r="D188" s="8"/>
    </row>
    <row r="189" spans="4:4" ht="15" customHeight="1" x14ac:dyDescent="0.2">
      <c r="D189" s="8"/>
    </row>
    <row r="190" spans="4:4" ht="15" customHeight="1" x14ac:dyDescent="0.2">
      <c r="D190" s="8"/>
    </row>
    <row r="191" spans="4:4" ht="15" customHeight="1" x14ac:dyDescent="0.2">
      <c r="D191" s="8"/>
    </row>
    <row r="192" spans="4:4" ht="15" customHeight="1" x14ac:dyDescent="0.2">
      <c r="D192" s="8"/>
    </row>
    <row r="193" spans="4:4" ht="15" customHeight="1" x14ac:dyDescent="0.2">
      <c r="D193" s="8"/>
    </row>
    <row r="194" spans="4:4" ht="15" customHeight="1" x14ac:dyDescent="0.2">
      <c r="D194" s="8"/>
    </row>
    <row r="195" spans="4:4" ht="15" customHeight="1" x14ac:dyDescent="0.2">
      <c r="D195" s="8"/>
    </row>
    <row r="196" spans="4:4" ht="15" customHeight="1" x14ac:dyDescent="0.2">
      <c r="D196" s="8"/>
    </row>
    <row r="197" spans="4:4" ht="15" customHeight="1" x14ac:dyDescent="0.2">
      <c r="D197" s="8"/>
    </row>
    <row r="198" spans="4:4" ht="15" customHeight="1" x14ac:dyDescent="0.2">
      <c r="D198" s="8"/>
    </row>
    <row r="199" spans="4:4" ht="15" customHeight="1" x14ac:dyDescent="0.2">
      <c r="D199" s="8"/>
    </row>
    <row r="200" spans="4:4" ht="15" customHeight="1" x14ac:dyDescent="0.2">
      <c r="D200" s="8"/>
    </row>
    <row r="201" spans="4:4" ht="15" customHeight="1" x14ac:dyDescent="0.2">
      <c r="D201" s="8"/>
    </row>
    <row r="202" spans="4:4" ht="15" customHeight="1" x14ac:dyDescent="0.2">
      <c r="D202" s="8"/>
    </row>
    <row r="203" spans="4:4" ht="15" customHeight="1" x14ac:dyDescent="0.2">
      <c r="D203" s="8"/>
    </row>
    <row r="204" spans="4:4" ht="15" customHeight="1" x14ac:dyDescent="0.2">
      <c r="D204" s="8"/>
    </row>
    <row r="205" spans="4:4" ht="15" customHeight="1" x14ac:dyDescent="0.2">
      <c r="D205" s="8"/>
    </row>
    <row r="206" spans="4:4" ht="15" customHeight="1" x14ac:dyDescent="0.2">
      <c r="D206" s="8"/>
    </row>
    <row r="207" spans="4:4" ht="15" customHeight="1" x14ac:dyDescent="0.2">
      <c r="D207" s="8"/>
    </row>
    <row r="208" spans="4:4" ht="15" customHeight="1" x14ac:dyDescent="0.2">
      <c r="D208" s="8"/>
    </row>
    <row r="209" spans="4:4" ht="15" customHeight="1" x14ac:dyDescent="0.2">
      <c r="D209" s="8"/>
    </row>
    <row r="210" spans="4:4" ht="15" customHeight="1" x14ac:dyDescent="0.2">
      <c r="D210" s="8"/>
    </row>
    <row r="211" spans="4:4" ht="15" customHeight="1" x14ac:dyDescent="0.2">
      <c r="D211" s="8"/>
    </row>
    <row r="212" spans="4:4" ht="15" customHeight="1" x14ac:dyDescent="0.2">
      <c r="D212" s="8"/>
    </row>
    <row r="213" spans="4:4" ht="15" customHeight="1" x14ac:dyDescent="0.2">
      <c r="D213" s="8"/>
    </row>
    <row r="214" spans="4:4" ht="15" customHeight="1" x14ac:dyDescent="0.2">
      <c r="D214" s="8"/>
    </row>
    <row r="215" spans="4:4" ht="15" customHeight="1" x14ac:dyDescent="0.2">
      <c r="D215" s="8"/>
    </row>
    <row r="216" spans="4:4" ht="15" customHeight="1" x14ac:dyDescent="0.2">
      <c r="D216" s="8"/>
    </row>
    <row r="217" spans="4:4" ht="15" customHeight="1" x14ac:dyDescent="0.2">
      <c r="D217" s="8"/>
    </row>
    <row r="218" spans="4:4" ht="15" customHeight="1" x14ac:dyDescent="0.2">
      <c r="D218" s="8"/>
    </row>
    <row r="219" spans="4:4" ht="15" customHeight="1" x14ac:dyDescent="0.2">
      <c r="D219" s="8"/>
    </row>
    <row r="220" spans="4:4" ht="15" customHeight="1" x14ac:dyDescent="0.2">
      <c r="D220" s="8"/>
    </row>
    <row r="221" spans="4:4" ht="15" customHeight="1" x14ac:dyDescent="0.2">
      <c r="D221" s="8"/>
    </row>
    <row r="222" spans="4:4" ht="15" customHeight="1" x14ac:dyDescent="0.2">
      <c r="D222" s="8"/>
    </row>
    <row r="223" spans="4:4" ht="15" customHeight="1" x14ac:dyDescent="0.2">
      <c r="D223" s="8"/>
    </row>
    <row r="224" spans="4:4" ht="15" customHeight="1" x14ac:dyDescent="0.2">
      <c r="D224" s="8"/>
    </row>
    <row r="225" spans="4:4" ht="15" customHeight="1" x14ac:dyDescent="0.2">
      <c r="D225" s="8"/>
    </row>
    <row r="226" spans="4:4" ht="15" customHeight="1" x14ac:dyDescent="0.2">
      <c r="D226" s="8"/>
    </row>
    <row r="227" spans="4:4" ht="15" customHeight="1" x14ac:dyDescent="0.2">
      <c r="D227" s="8"/>
    </row>
    <row r="228" spans="4:4" ht="15" customHeight="1" x14ac:dyDescent="0.2">
      <c r="D228" s="8"/>
    </row>
    <row r="229" spans="4:4" ht="15" customHeight="1" x14ac:dyDescent="0.2">
      <c r="D229" s="8"/>
    </row>
    <row r="230" spans="4:4" ht="15" customHeight="1" x14ac:dyDescent="0.2">
      <c r="D230" s="8"/>
    </row>
    <row r="231" spans="4:4" ht="15" customHeight="1" x14ac:dyDescent="0.2">
      <c r="D231" s="8"/>
    </row>
    <row r="232" spans="4:4" ht="15" customHeight="1" x14ac:dyDescent="0.2">
      <c r="D232" s="8"/>
    </row>
    <row r="233" spans="4:4" ht="15" customHeight="1" x14ac:dyDescent="0.2">
      <c r="D233" s="8"/>
    </row>
    <row r="234" spans="4:4" ht="15" customHeight="1" x14ac:dyDescent="0.2">
      <c r="D234" s="8"/>
    </row>
    <row r="235" spans="4:4" ht="15" customHeight="1" x14ac:dyDescent="0.2">
      <c r="D235" s="8"/>
    </row>
    <row r="236" spans="4:4" ht="15" customHeight="1" x14ac:dyDescent="0.2">
      <c r="D236" s="8"/>
    </row>
    <row r="237" spans="4:4" ht="15" customHeight="1" x14ac:dyDescent="0.2">
      <c r="D237" s="8"/>
    </row>
    <row r="238" spans="4:4" ht="15" customHeight="1" x14ac:dyDescent="0.2">
      <c r="D238" s="8"/>
    </row>
    <row r="239" spans="4:4" ht="15" customHeight="1" x14ac:dyDescent="0.2">
      <c r="D239" s="8"/>
    </row>
    <row r="240" spans="4:4" ht="15" customHeight="1" x14ac:dyDescent="0.2">
      <c r="D240" s="8"/>
    </row>
    <row r="241" spans="4:4" ht="15" customHeight="1" x14ac:dyDescent="0.2">
      <c r="D241" s="8"/>
    </row>
    <row r="242" spans="4:4" ht="15" customHeight="1" x14ac:dyDescent="0.2">
      <c r="D242" s="8"/>
    </row>
    <row r="243" spans="4:4" ht="15" customHeight="1" x14ac:dyDescent="0.2">
      <c r="D243" s="8"/>
    </row>
    <row r="244" spans="4:4" ht="15" customHeight="1" x14ac:dyDescent="0.2">
      <c r="D244" s="8"/>
    </row>
    <row r="245" spans="4:4" ht="15" customHeight="1" x14ac:dyDescent="0.2">
      <c r="D245" s="8"/>
    </row>
    <row r="246" spans="4:4" ht="15" customHeight="1" x14ac:dyDescent="0.2">
      <c r="D246" s="8"/>
    </row>
    <row r="247" spans="4:4" ht="15" customHeight="1" x14ac:dyDescent="0.2">
      <c r="D247" s="8"/>
    </row>
    <row r="248" spans="4:4" ht="15" customHeight="1" x14ac:dyDescent="0.2">
      <c r="D248" s="8"/>
    </row>
    <row r="249" spans="4:4" ht="15" customHeight="1" x14ac:dyDescent="0.2">
      <c r="D249" s="8"/>
    </row>
    <row r="250" spans="4:4" ht="15" customHeight="1" x14ac:dyDescent="0.2">
      <c r="D250" s="8"/>
    </row>
    <row r="251" spans="4:4" ht="15" customHeight="1" x14ac:dyDescent="0.2">
      <c r="D251" s="8"/>
    </row>
    <row r="252" spans="4:4" ht="15" customHeight="1" x14ac:dyDescent="0.2">
      <c r="D252" s="8"/>
    </row>
    <row r="253" spans="4:4" ht="15" customHeight="1" x14ac:dyDescent="0.2">
      <c r="D253" s="8"/>
    </row>
    <row r="254" spans="4:4" ht="15" customHeight="1" x14ac:dyDescent="0.2">
      <c r="D254" s="8"/>
    </row>
    <row r="255" spans="4:4" ht="15" customHeight="1" x14ac:dyDescent="0.2">
      <c r="D255" s="8"/>
    </row>
    <row r="256" spans="4:4" ht="15" customHeight="1" x14ac:dyDescent="0.2">
      <c r="D256" s="8"/>
    </row>
    <row r="257" spans="4:4" ht="15" customHeight="1" x14ac:dyDescent="0.2">
      <c r="D257" s="8"/>
    </row>
    <row r="258" spans="4:4" ht="15" customHeight="1" x14ac:dyDescent="0.2">
      <c r="D258" s="8"/>
    </row>
    <row r="259" spans="4:4" ht="15" customHeight="1" x14ac:dyDescent="0.2">
      <c r="D259" s="8"/>
    </row>
    <row r="260" spans="4:4" ht="15" customHeight="1" x14ac:dyDescent="0.2">
      <c r="D260" s="8"/>
    </row>
    <row r="261" spans="4:4" ht="15" customHeight="1" x14ac:dyDescent="0.2">
      <c r="D261" s="8"/>
    </row>
    <row r="262" spans="4:4" ht="15" customHeight="1" x14ac:dyDescent="0.2">
      <c r="D262" s="8"/>
    </row>
    <row r="263" spans="4:4" ht="15" customHeight="1" x14ac:dyDescent="0.2">
      <c r="D263" s="8"/>
    </row>
    <row r="264" spans="4:4" ht="15" customHeight="1" x14ac:dyDescent="0.2">
      <c r="D264" s="8"/>
    </row>
    <row r="265" spans="4:4" ht="15" customHeight="1" x14ac:dyDescent="0.2">
      <c r="D265" s="8"/>
    </row>
    <row r="266" spans="4:4" ht="15" customHeight="1" x14ac:dyDescent="0.2">
      <c r="D266" s="8"/>
    </row>
    <row r="267" spans="4:4" ht="15" customHeight="1" x14ac:dyDescent="0.2">
      <c r="D267" s="8"/>
    </row>
    <row r="268" spans="4:4" ht="15" customHeight="1" x14ac:dyDescent="0.2">
      <c r="D268" s="8"/>
    </row>
    <row r="269" spans="4:4" ht="15" customHeight="1" x14ac:dyDescent="0.2">
      <c r="D269" s="8"/>
    </row>
    <row r="270" spans="4:4" ht="15" customHeight="1" x14ac:dyDescent="0.2">
      <c r="D270" s="8"/>
    </row>
    <row r="271" spans="4:4" ht="15" customHeight="1" x14ac:dyDescent="0.2">
      <c r="D271" s="8"/>
    </row>
    <row r="272" spans="4:4" ht="15" customHeight="1" x14ac:dyDescent="0.2">
      <c r="D272" s="8"/>
    </row>
    <row r="273" spans="4:4" ht="15" customHeight="1" x14ac:dyDescent="0.2">
      <c r="D273" s="8"/>
    </row>
    <row r="274" spans="4:4" ht="15" customHeight="1" x14ac:dyDescent="0.2">
      <c r="D274" s="8"/>
    </row>
    <row r="275" spans="4:4" ht="15" customHeight="1" x14ac:dyDescent="0.2">
      <c r="D275" s="8"/>
    </row>
    <row r="276" spans="4:4" ht="15" customHeight="1" x14ac:dyDescent="0.2">
      <c r="D276" s="8"/>
    </row>
    <row r="277" spans="4:4" ht="15" customHeight="1" x14ac:dyDescent="0.2">
      <c r="D277" s="8"/>
    </row>
    <row r="278" spans="4:4" ht="15" customHeight="1" x14ac:dyDescent="0.2">
      <c r="D278" s="8"/>
    </row>
    <row r="279" spans="4:4" ht="15" customHeight="1" x14ac:dyDescent="0.2">
      <c r="D279" s="8"/>
    </row>
    <row r="280" spans="4:4" ht="15" customHeight="1" x14ac:dyDescent="0.2">
      <c r="D280" s="8"/>
    </row>
    <row r="281" spans="4:4" ht="15" customHeight="1" x14ac:dyDescent="0.2">
      <c r="D281" s="8"/>
    </row>
    <row r="282" spans="4:4" ht="15" customHeight="1" x14ac:dyDescent="0.2">
      <c r="D282" s="8"/>
    </row>
    <row r="283" spans="4:4" ht="15" customHeight="1" x14ac:dyDescent="0.2">
      <c r="D283" s="8"/>
    </row>
    <row r="284" spans="4:4" ht="15" customHeight="1" x14ac:dyDescent="0.2">
      <c r="D284" s="8"/>
    </row>
    <row r="285" spans="4:4" ht="15" customHeight="1" x14ac:dyDescent="0.2">
      <c r="D285" s="8"/>
    </row>
    <row r="286" spans="4:4" ht="15" customHeight="1" x14ac:dyDescent="0.2">
      <c r="D286" s="8"/>
    </row>
    <row r="287" spans="4:4" ht="15" customHeight="1" x14ac:dyDescent="0.2">
      <c r="D287" s="8"/>
    </row>
    <row r="288" spans="4:4" ht="15" customHeight="1" x14ac:dyDescent="0.2">
      <c r="D288" s="8"/>
    </row>
    <row r="289" spans="4:4" ht="15" customHeight="1" x14ac:dyDescent="0.2">
      <c r="D289" s="8"/>
    </row>
    <row r="290" spans="4:4" ht="15" customHeight="1" x14ac:dyDescent="0.2">
      <c r="D290" s="8"/>
    </row>
    <row r="291" spans="4:4" ht="15" customHeight="1" x14ac:dyDescent="0.2">
      <c r="D291" s="8"/>
    </row>
    <row r="292" spans="4:4" ht="15" customHeight="1" x14ac:dyDescent="0.2">
      <c r="D292" s="8"/>
    </row>
    <row r="293" spans="4:4" ht="15" customHeight="1" x14ac:dyDescent="0.2">
      <c r="D293" s="8"/>
    </row>
    <row r="294" spans="4:4" ht="15" customHeight="1" x14ac:dyDescent="0.2">
      <c r="D294" s="8"/>
    </row>
    <row r="295" spans="4:4" ht="15" customHeight="1" x14ac:dyDescent="0.2">
      <c r="D295" s="8"/>
    </row>
    <row r="296" spans="4:4" ht="15" customHeight="1" x14ac:dyDescent="0.2">
      <c r="D296" s="8"/>
    </row>
    <row r="297" spans="4:4" ht="15" customHeight="1" x14ac:dyDescent="0.2">
      <c r="D297" s="8"/>
    </row>
    <row r="298" spans="4:4" ht="15" customHeight="1" x14ac:dyDescent="0.2">
      <c r="D298" s="8"/>
    </row>
    <row r="299" spans="4:4" ht="15" customHeight="1" x14ac:dyDescent="0.2">
      <c r="D299" s="8"/>
    </row>
    <row r="300" spans="4:4" ht="15" customHeight="1" x14ac:dyDescent="0.2">
      <c r="D300" s="8"/>
    </row>
    <row r="301" spans="4:4" ht="15" customHeight="1" x14ac:dyDescent="0.2">
      <c r="D301" s="8"/>
    </row>
    <row r="302" spans="4:4" ht="15" customHeight="1" x14ac:dyDescent="0.2">
      <c r="D302" s="8"/>
    </row>
    <row r="303" spans="4:4" ht="15" customHeight="1" x14ac:dyDescent="0.2">
      <c r="D303" s="8"/>
    </row>
    <row r="304" spans="4:4" ht="15" customHeight="1" x14ac:dyDescent="0.2">
      <c r="D304" s="8"/>
    </row>
    <row r="305" spans="4:4" ht="15" customHeight="1" x14ac:dyDescent="0.2">
      <c r="D305" s="8"/>
    </row>
    <row r="306" spans="4:4" ht="15" customHeight="1" x14ac:dyDescent="0.2">
      <c r="D306" s="8"/>
    </row>
    <row r="307" spans="4:4" ht="15" customHeight="1" x14ac:dyDescent="0.2">
      <c r="D307" s="8"/>
    </row>
    <row r="308" spans="4:4" ht="15" customHeight="1" x14ac:dyDescent="0.2">
      <c r="D308" s="8"/>
    </row>
    <row r="309" spans="4:4" ht="15" customHeight="1" x14ac:dyDescent="0.2">
      <c r="D309" s="8"/>
    </row>
    <row r="310" spans="4:4" ht="15" customHeight="1" x14ac:dyDescent="0.2">
      <c r="D310" s="8"/>
    </row>
    <row r="311" spans="4:4" ht="15" customHeight="1" x14ac:dyDescent="0.2">
      <c r="D311" s="8"/>
    </row>
    <row r="312" spans="4:4" ht="15" customHeight="1" x14ac:dyDescent="0.2">
      <c r="D312" s="8"/>
    </row>
    <row r="313" spans="4:4" ht="15" customHeight="1" x14ac:dyDescent="0.2">
      <c r="D313" s="8"/>
    </row>
    <row r="314" spans="4:4" ht="15" customHeight="1" x14ac:dyDescent="0.2">
      <c r="D314" s="8"/>
    </row>
    <row r="315" spans="4:4" ht="15" customHeight="1" x14ac:dyDescent="0.2">
      <c r="D315" s="8"/>
    </row>
    <row r="316" spans="4:4" ht="15" customHeight="1" x14ac:dyDescent="0.2">
      <c r="D316" s="8"/>
    </row>
    <row r="317" spans="4:4" ht="15" customHeight="1" x14ac:dyDescent="0.2">
      <c r="D317" s="8"/>
    </row>
    <row r="318" spans="4:4" ht="15" customHeight="1" x14ac:dyDescent="0.2">
      <c r="D318" s="8"/>
    </row>
    <row r="319" spans="4:4" ht="15" customHeight="1" x14ac:dyDescent="0.2">
      <c r="D319" s="8"/>
    </row>
    <row r="320" spans="4:4" ht="15" customHeight="1" x14ac:dyDescent="0.2">
      <c r="D320" s="8"/>
    </row>
    <row r="321" spans="4:4" ht="15" customHeight="1" x14ac:dyDescent="0.2">
      <c r="D321" s="8"/>
    </row>
    <row r="322" spans="4:4" ht="15" customHeight="1" x14ac:dyDescent="0.2">
      <c r="D322" s="8"/>
    </row>
    <row r="323" spans="4:4" ht="15" customHeight="1" x14ac:dyDescent="0.2">
      <c r="D323" s="8"/>
    </row>
    <row r="324" spans="4:4" ht="15" customHeight="1" x14ac:dyDescent="0.2">
      <c r="D324" s="8"/>
    </row>
    <row r="325" spans="4:4" ht="15" customHeight="1" x14ac:dyDescent="0.2">
      <c r="D325" s="8"/>
    </row>
    <row r="326" spans="4:4" ht="15" customHeight="1" x14ac:dyDescent="0.2">
      <c r="D326" s="8"/>
    </row>
    <row r="327" spans="4:4" ht="15" customHeight="1" x14ac:dyDescent="0.2">
      <c r="D327" s="8"/>
    </row>
    <row r="328" spans="4:4" ht="15" customHeight="1" x14ac:dyDescent="0.2">
      <c r="D328" s="8"/>
    </row>
    <row r="329" spans="4:4" ht="15" customHeight="1" x14ac:dyDescent="0.2">
      <c r="D329" s="8"/>
    </row>
    <row r="330" spans="4:4" ht="15" customHeight="1" x14ac:dyDescent="0.2">
      <c r="D330" s="8"/>
    </row>
    <row r="331" spans="4:4" ht="15" customHeight="1" x14ac:dyDescent="0.2">
      <c r="D331" s="8"/>
    </row>
    <row r="332" spans="4:4" ht="15" customHeight="1" x14ac:dyDescent="0.2">
      <c r="D332" s="8"/>
    </row>
    <row r="333" spans="4:4" ht="15" customHeight="1" x14ac:dyDescent="0.2">
      <c r="D333" s="8"/>
    </row>
    <row r="334" spans="4:4" ht="15" customHeight="1" x14ac:dyDescent="0.2">
      <c r="D334" s="8"/>
    </row>
    <row r="335" spans="4:4" ht="15" customHeight="1" x14ac:dyDescent="0.2">
      <c r="D335" s="8"/>
    </row>
    <row r="336" spans="4:4" ht="15" customHeight="1" x14ac:dyDescent="0.2">
      <c r="D336" s="8"/>
    </row>
    <row r="337" spans="4:4" ht="15" customHeight="1" x14ac:dyDescent="0.2">
      <c r="D337" s="8"/>
    </row>
    <row r="338" spans="4:4" ht="15" customHeight="1" x14ac:dyDescent="0.2">
      <c r="D338" s="8"/>
    </row>
    <row r="339" spans="4:4" ht="15" customHeight="1" x14ac:dyDescent="0.2">
      <c r="D339" s="8"/>
    </row>
    <row r="340" spans="4:4" ht="15" customHeight="1" x14ac:dyDescent="0.2">
      <c r="D340" s="8"/>
    </row>
    <row r="341" spans="4:4" ht="15" customHeight="1" x14ac:dyDescent="0.2">
      <c r="D341" s="8"/>
    </row>
    <row r="342" spans="4:4" ht="15" customHeight="1" x14ac:dyDescent="0.2">
      <c r="D342" s="8"/>
    </row>
    <row r="343" spans="4:4" ht="15" customHeight="1" x14ac:dyDescent="0.2">
      <c r="D343" s="8"/>
    </row>
    <row r="344" spans="4:4" ht="15" customHeight="1" x14ac:dyDescent="0.2">
      <c r="D344" s="8"/>
    </row>
    <row r="345" spans="4:4" ht="15" customHeight="1" x14ac:dyDescent="0.2">
      <c r="D345" s="8"/>
    </row>
    <row r="346" spans="4:4" ht="15" customHeight="1" x14ac:dyDescent="0.2">
      <c r="D346" s="8"/>
    </row>
    <row r="347" spans="4:4" ht="15" customHeight="1" x14ac:dyDescent="0.2">
      <c r="D347" s="8"/>
    </row>
    <row r="348" spans="4:4" ht="15" customHeight="1" x14ac:dyDescent="0.2">
      <c r="D348" s="8"/>
    </row>
    <row r="349" spans="4:4" ht="15" customHeight="1" x14ac:dyDescent="0.2">
      <c r="D349" s="8"/>
    </row>
    <row r="350" spans="4:4" ht="15" customHeight="1" x14ac:dyDescent="0.2">
      <c r="D350" s="8"/>
    </row>
    <row r="351" spans="4:4" ht="15" customHeight="1" x14ac:dyDescent="0.2">
      <c r="D351" s="8"/>
    </row>
    <row r="352" spans="4:4" ht="15" customHeight="1" x14ac:dyDescent="0.2">
      <c r="D352" s="8"/>
    </row>
    <row r="353" spans="4:4" ht="15" customHeight="1" x14ac:dyDescent="0.2">
      <c r="D353" s="8"/>
    </row>
    <row r="354" spans="4:4" ht="15" customHeight="1" x14ac:dyDescent="0.2">
      <c r="D354" s="8"/>
    </row>
    <row r="355" spans="4:4" ht="15" customHeight="1" x14ac:dyDescent="0.2">
      <c r="D355" s="8"/>
    </row>
    <row r="356" spans="4:4" ht="15" customHeight="1" x14ac:dyDescent="0.2">
      <c r="D356" s="8"/>
    </row>
    <row r="357" spans="4:4" ht="15" customHeight="1" x14ac:dyDescent="0.2">
      <c r="D357" s="8"/>
    </row>
    <row r="358" spans="4:4" ht="15" customHeight="1" x14ac:dyDescent="0.2">
      <c r="D358" s="8"/>
    </row>
    <row r="359" spans="4:4" ht="15" customHeight="1" x14ac:dyDescent="0.2">
      <c r="D359" s="8"/>
    </row>
    <row r="360" spans="4:4" ht="15" customHeight="1" x14ac:dyDescent="0.2">
      <c r="D360" s="8"/>
    </row>
    <row r="361" spans="4:4" ht="15" customHeight="1" x14ac:dyDescent="0.2">
      <c r="D361" s="8"/>
    </row>
    <row r="362" spans="4:4" ht="15" customHeight="1" x14ac:dyDescent="0.2">
      <c r="D362" s="8"/>
    </row>
    <row r="363" spans="4:4" ht="15" customHeight="1" x14ac:dyDescent="0.2">
      <c r="D363" s="8"/>
    </row>
    <row r="364" spans="4:4" ht="15" customHeight="1" x14ac:dyDescent="0.2">
      <c r="D364" s="8"/>
    </row>
    <row r="365" spans="4:4" ht="15" customHeight="1" x14ac:dyDescent="0.2">
      <c r="D365" s="8"/>
    </row>
    <row r="366" spans="4:4" ht="15" customHeight="1" x14ac:dyDescent="0.2">
      <c r="D366" s="8"/>
    </row>
    <row r="367" spans="4:4" ht="15" customHeight="1" x14ac:dyDescent="0.2">
      <c r="D367" s="8"/>
    </row>
    <row r="368" spans="4:4" ht="15" customHeight="1" x14ac:dyDescent="0.2">
      <c r="D368" s="8"/>
    </row>
    <row r="369" spans="4:4" ht="15" customHeight="1" x14ac:dyDescent="0.2">
      <c r="D369" s="8"/>
    </row>
    <row r="370" spans="4:4" ht="15" customHeight="1" x14ac:dyDescent="0.2">
      <c r="D370" s="8"/>
    </row>
    <row r="371" spans="4:4" ht="15" customHeight="1" x14ac:dyDescent="0.2">
      <c r="D371" s="8"/>
    </row>
    <row r="372" spans="4:4" ht="15" customHeight="1" x14ac:dyDescent="0.2">
      <c r="D372" s="8"/>
    </row>
    <row r="373" spans="4:4" ht="15" customHeight="1" x14ac:dyDescent="0.2">
      <c r="D373" s="8"/>
    </row>
    <row r="374" spans="4:4" ht="15" customHeight="1" x14ac:dyDescent="0.2">
      <c r="D374" s="8"/>
    </row>
    <row r="375" spans="4:4" ht="15" customHeight="1" x14ac:dyDescent="0.2">
      <c r="D375" s="8"/>
    </row>
    <row r="376" spans="4:4" ht="15" customHeight="1" x14ac:dyDescent="0.2">
      <c r="D376" s="8"/>
    </row>
    <row r="377" spans="4:4" ht="15" customHeight="1" x14ac:dyDescent="0.2">
      <c r="D377" s="8"/>
    </row>
    <row r="378" spans="4:4" ht="15" customHeight="1" x14ac:dyDescent="0.2">
      <c r="D378" s="8"/>
    </row>
    <row r="379" spans="4:4" ht="15" customHeight="1" x14ac:dyDescent="0.2">
      <c r="D379" s="8"/>
    </row>
    <row r="380" spans="4:4" ht="15" customHeight="1" x14ac:dyDescent="0.2">
      <c r="D380" s="8"/>
    </row>
    <row r="381" spans="4:4" ht="15" customHeight="1" x14ac:dyDescent="0.2">
      <c r="D381" s="8"/>
    </row>
    <row r="382" spans="4:4" ht="15" customHeight="1" x14ac:dyDescent="0.2">
      <c r="D382" s="8"/>
    </row>
    <row r="383" spans="4:4" ht="15" customHeight="1" x14ac:dyDescent="0.2">
      <c r="D383" s="8"/>
    </row>
    <row r="384" spans="4:4" ht="15" customHeight="1" x14ac:dyDescent="0.2">
      <c r="D384" s="8"/>
    </row>
    <row r="385" spans="4:4" ht="15" customHeight="1" x14ac:dyDescent="0.2">
      <c r="D385" s="8"/>
    </row>
    <row r="386" spans="4:4" ht="15" customHeight="1" x14ac:dyDescent="0.2">
      <c r="D386" s="8"/>
    </row>
    <row r="387" spans="4:4" ht="15" customHeight="1" x14ac:dyDescent="0.2">
      <c r="D387" s="8"/>
    </row>
    <row r="388" spans="4:4" ht="15" customHeight="1" x14ac:dyDescent="0.2">
      <c r="D388" s="8"/>
    </row>
    <row r="389" spans="4:4" ht="15" customHeight="1" x14ac:dyDescent="0.2">
      <c r="D389" s="8"/>
    </row>
    <row r="390" spans="4:4" ht="15" customHeight="1" x14ac:dyDescent="0.2">
      <c r="D390" s="8"/>
    </row>
    <row r="391" spans="4:4" ht="15" customHeight="1" x14ac:dyDescent="0.2">
      <c r="D391" s="8"/>
    </row>
    <row r="392" spans="4:4" ht="15" customHeight="1" x14ac:dyDescent="0.2">
      <c r="D392" s="8"/>
    </row>
    <row r="393" spans="4:4" ht="15" customHeight="1" x14ac:dyDescent="0.2">
      <c r="D393" s="8"/>
    </row>
    <row r="394" spans="4:4" ht="15" customHeight="1" x14ac:dyDescent="0.2">
      <c r="D394" s="8"/>
    </row>
    <row r="395" spans="4:4" ht="15" customHeight="1" x14ac:dyDescent="0.2">
      <c r="D395" s="8"/>
    </row>
    <row r="396" spans="4:4" ht="15" customHeight="1" x14ac:dyDescent="0.2">
      <c r="D396" s="8"/>
    </row>
    <row r="397" spans="4:4" ht="15" customHeight="1" x14ac:dyDescent="0.2">
      <c r="D397" s="8"/>
    </row>
    <row r="398" spans="4:4" ht="15" customHeight="1" x14ac:dyDescent="0.2">
      <c r="D398" s="8"/>
    </row>
    <row r="399" spans="4:4" ht="15" customHeight="1" x14ac:dyDescent="0.2">
      <c r="D399" s="8"/>
    </row>
    <row r="400" spans="4:4" ht="15" customHeight="1" x14ac:dyDescent="0.2">
      <c r="D400" s="8"/>
    </row>
    <row r="401" spans="4:4" ht="15" customHeight="1" x14ac:dyDescent="0.2">
      <c r="D401" s="8"/>
    </row>
    <row r="402" spans="4:4" ht="15" customHeight="1" x14ac:dyDescent="0.2">
      <c r="D402" s="8"/>
    </row>
    <row r="403" spans="4:4" ht="15" customHeight="1" x14ac:dyDescent="0.2">
      <c r="D403" s="8"/>
    </row>
    <row r="404" spans="4:4" ht="15" customHeight="1" x14ac:dyDescent="0.2">
      <c r="D404" s="8"/>
    </row>
    <row r="405" spans="4:4" ht="15" customHeight="1" x14ac:dyDescent="0.2">
      <c r="D405" s="8"/>
    </row>
    <row r="406" spans="4:4" ht="15" customHeight="1" x14ac:dyDescent="0.2">
      <c r="D406" s="8"/>
    </row>
    <row r="407" spans="4:4" ht="15" customHeight="1" x14ac:dyDescent="0.2">
      <c r="D407" s="8"/>
    </row>
    <row r="408" spans="4:4" ht="15" customHeight="1" x14ac:dyDescent="0.2">
      <c r="D408" s="8"/>
    </row>
    <row r="409" spans="4:4" ht="15" customHeight="1" x14ac:dyDescent="0.2">
      <c r="D409" s="8"/>
    </row>
    <row r="410" spans="4:4" ht="15" customHeight="1" x14ac:dyDescent="0.2">
      <c r="D410" s="8"/>
    </row>
    <row r="411" spans="4:4" ht="15" customHeight="1" x14ac:dyDescent="0.2">
      <c r="D411" s="8"/>
    </row>
    <row r="412" spans="4:4" ht="15" customHeight="1" x14ac:dyDescent="0.2">
      <c r="D412" s="8"/>
    </row>
    <row r="413" spans="4:4" ht="15" customHeight="1" x14ac:dyDescent="0.2">
      <c r="D413" s="8"/>
    </row>
    <row r="414" spans="4:4" ht="15" customHeight="1" x14ac:dyDescent="0.2">
      <c r="D414" s="8"/>
    </row>
    <row r="415" spans="4:4" ht="15" customHeight="1" x14ac:dyDescent="0.2">
      <c r="D415" s="8"/>
    </row>
    <row r="416" spans="4:4" ht="15" customHeight="1" x14ac:dyDescent="0.2">
      <c r="D416" s="8"/>
    </row>
    <row r="417" spans="4:4" ht="15" customHeight="1" x14ac:dyDescent="0.2">
      <c r="D417" s="8"/>
    </row>
    <row r="418" spans="4:4" ht="15" customHeight="1" x14ac:dyDescent="0.2">
      <c r="D418" s="8"/>
    </row>
    <row r="419" spans="4:4" ht="15" customHeight="1" x14ac:dyDescent="0.2">
      <c r="D419" s="8"/>
    </row>
    <row r="420" spans="4:4" ht="15" customHeight="1" x14ac:dyDescent="0.2">
      <c r="D420" s="8"/>
    </row>
    <row r="421" spans="4:4" ht="15" customHeight="1" x14ac:dyDescent="0.2">
      <c r="D421" s="8"/>
    </row>
    <row r="422" spans="4:4" ht="15" customHeight="1" x14ac:dyDescent="0.2">
      <c r="D422" s="8"/>
    </row>
    <row r="423" spans="4:4" ht="15" customHeight="1" x14ac:dyDescent="0.2">
      <c r="D423" s="8"/>
    </row>
    <row r="424" spans="4:4" ht="15" customHeight="1" x14ac:dyDescent="0.2">
      <c r="D424" s="8"/>
    </row>
    <row r="425" spans="4:4" ht="15" customHeight="1" x14ac:dyDescent="0.2">
      <c r="D425" s="8"/>
    </row>
    <row r="426" spans="4:4" ht="15" customHeight="1" x14ac:dyDescent="0.2">
      <c r="D426" s="8"/>
    </row>
    <row r="427" spans="4:4" ht="15" customHeight="1" x14ac:dyDescent="0.2">
      <c r="D427" s="8"/>
    </row>
    <row r="428" spans="4:4" ht="15" customHeight="1" x14ac:dyDescent="0.2">
      <c r="D428" s="8"/>
    </row>
    <row r="429" spans="4:4" ht="15" customHeight="1" x14ac:dyDescent="0.2">
      <c r="D429" s="8"/>
    </row>
    <row r="430" spans="4:4" ht="15" customHeight="1" x14ac:dyDescent="0.2">
      <c r="D430" s="8"/>
    </row>
    <row r="431" spans="4:4" ht="15" customHeight="1" x14ac:dyDescent="0.2">
      <c r="D431" s="8"/>
    </row>
    <row r="432" spans="4:4" ht="15" customHeight="1" x14ac:dyDescent="0.2">
      <c r="D432" s="8"/>
    </row>
    <row r="433" spans="4:4" ht="15" customHeight="1" x14ac:dyDescent="0.2">
      <c r="D433" s="8"/>
    </row>
    <row r="434" spans="4:4" ht="15" customHeight="1" x14ac:dyDescent="0.2">
      <c r="D434" s="8"/>
    </row>
    <row r="435" spans="4:4" ht="15" customHeight="1" x14ac:dyDescent="0.2">
      <c r="D435" s="8"/>
    </row>
    <row r="436" spans="4:4" ht="15" customHeight="1" x14ac:dyDescent="0.2">
      <c r="D436" s="8"/>
    </row>
    <row r="437" spans="4:4" ht="15" customHeight="1" x14ac:dyDescent="0.2">
      <c r="D437" s="8"/>
    </row>
    <row r="438" spans="4:4" ht="15" customHeight="1" x14ac:dyDescent="0.2">
      <c r="D438" s="8"/>
    </row>
    <row r="439" spans="4:4" ht="15" customHeight="1" x14ac:dyDescent="0.2">
      <c r="D439" s="8"/>
    </row>
    <row r="440" spans="4:4" ht="15" customHeight="1" x14ac:dyDescent="0.2">
      <c r="D440" s="8"/>
    </row>
    <row r="441" spans="4:4" ht="15" customHeight="1" x14ac:dyDescent="0.2">
      <c r="D441" s="8"/>
    </row>
    <row r="442" spans="4:4" ht="15" customHeight="1" x14ac:dyDescent="0.2">
      <c r="D442" s="8"/>
    </row>
    <row r="443" spans="4:4" ht="15" customHeight="1" x14ac:dyDescent="0.2">
      <c r="D443" s="8"/>
    </row>
    <row r="444" spans="4:4" ht="15" customHeight="1" x14ac:dyDescent="0.2">
      <c r="D444" s="8"/>
    </row>
    <row r="445" spans="4:4" ht="15" customHeight="1" x14ac:dyDescent="0.2">
      <c r="D445" s="8"/>
    </row>
    <row r="446" spans="4:4" ht="15" customHeight="1" x14ac:dyDescent="0.2">
      <c r="D446" s="8"/>
    </row>
    <row r="447" spans="4:4" ht="15" customHeight="1" x14ac:dyDescent="0.2">
      <c r="D447" s="8"/>
    </row>
    <row r="448" spans="4:4" ht="15" customHeight="1" x14ac:dyDescent="0.2">
      <c r="D448" s="8"/>
    </row>
    <row r="449" spans="4:4" ht="15" customHeight="1" x14ac:dyDescent="0.2">
      <c r="D449" s="8"/>
    </row>
    <row r="450" spans="4:4" ht="15" customHeight="1" x14ac:dyDescent="0.2">
      <c r="D450" s="8"/>
    </row>
    <row r="451" spans="4:4" ht="15" customHeight="1" x14ac:dyDescent="0.2">
      <c r="D451" s="8"/>
    </row>
    <row r="452" spans="4:4" ht="15" customHeight="1" x14ac:dyDescent="0.2">
      <c r="D452" s="8"/>
    </row>
    <row r="453" spans="4:4" ht="15" customHeight="1" x14ac:dyDescent="0.2">
      <c r="D453" s="8"/>
    </row>
    <row r="454" spans="4:4" ht="15" customHeight="1" x14ac:dyDescent="0.2">
      <c r="D454" s="8"/>
    </row>
    <row r="455" spans="4:4" ht="15" customHeight="1" x14ac:dyDescent="0.2">
      <c r="D455" s="8"/>
    </row>
    <row r="456" spans="4:4" ht="15" customHeight="1" x14ac:dyDescent="0.2">
      <c r="D456" s="8"/>
    </row>
    <row r="457" spans="4:4" ht="15" customHeight="1" x14ac:dyDescent="0.2">
      <c r="D457" s="8"/>
    </row>
    <row r="458" spans="4:4" ht="15" customHeight="1" x14ac:dyDescent="0.2">
      <c r="D458" s="8"/>
    </row>
    <row r="459" spans="4:4" ht="15" customHeight="1" x14ac:dyDescent="0.2">
      <c r="D459" s="8"/>
    </row>
    <row r="460" spans="4:4" ht="15" customHeight="1" x14ac:dyDescent="0.2">
      <c r="D460" s="8"/>
    </row>
    <row r="461" spans="4:4" ht="15" customHeight="1" x14ac:dyDescent="0.2">
      <c r="D461" s="8"/>
    </row>
    <row r="462" spans="4:4" ht="15" customHeight="1" x14ac:dyDescent="0.2">
      <c r="D462" s="8"/>
    </row>
    <row r="463" spans="4:4" ht="15" customHeight="1" x14ac:dyDescent="0.2">
      <c r="D463" s="8"/>
    </row>
    <row r="464" spans="4:4" ht="15" customHeight="1" x14ac:dyDescent="0.2">
      <c r="D464" s="8"/>
    </row>
    <row r="465" spans="4:4" ht="15" customHeight="1" x14ac:dyDescent="0.2">
      <c r="D465" s="8"/>
    </row>
    <row r="466" spans="4:4" ht="15" customHeight="1" x14ac:dyDescent="0.2">
      <c r="D466" s="8"/>
    </row>
    <row r="467" spans="4:4" ht="15" customHeight="1" x14ac:dyDescent="0.2">
      <c r="D467" s="8"/>
    </row>
    <row r="468" spans="4:4" ht="15" customHeight="1" x14ac:dyDescent="0.2">
      <c r="D468" s="8"/>
    </row>
    <row r="469" spans="4:4" ht="15" customHeight="1" x14ac:dyDescent="0.2">
      <c r="D469" s="8"/>
    </row>
    <row r="470" spans="4:4" ht="15" customHeight="1" x14ac:dyDescent="0.2">
      <c r="D470" s="8"/>
    </row>
    <row r="471" spans="4:4" ht="15" customHeight="1" x14ac:dyDescent="0.2">
      <c r="D471" s="8"/>
    </row>
    <row r="472" spans="4:4" ht="15" customHeight="1" x14ac:dyDescent="0.2">
      <c r="D472" s="8"/>
    </row>
    <row r="473" spans="4:4" ht="15" customHeight="1" x14ac:dyDescent="0.2">
      <c r="D473" s="8"/>
    </row>
    <row r="474" spans="4:4" ht="15" customHeight="1" x14ac:dyDescent="0.2">
      <c r="D474" s="8"/>
    </row>
    <row r="475" spans="4:4" ht="15" customHeight="1" x14ac:dyDescent="0.2">
      <c r="D475" s="8"/>
    </row>
    <row r="476" spans="4:4" ht="15" customHeight="1" x14ac:dyDescent="0.2">
      <c r="D476" s="8"/>
    </row>
    <row r="477" spans="4:4" ht="15" customHeight="1" x14ac:dyDescent="0.2">
      <c r="D477" s="8"/>
    </row>
    <row r="478" spans="4:4" ht="15" customHeight="1" x14ac:dyDescent="0.2">
      <c r="D478" s="8"/>
    </row>
    <row r="479" spans="4:4" ht="15" customHeight="1" x14ac:dyDescent="0.2">
      <c r="D479" s="8"/>
    </row>
    <row r="480" spans="4:4" ht="15" customHeight="1" x14ac:dyDescent="0.2">
      <c r="D480" s="8"/>
    </row>
    <row r="481" spans="4:4" ht="15" customHeight="1" x14ac:dyDescent="0.2">
      <c r="D481" s="8"/>
    </row>
    <row r="482" spans="4:4" ht="15" customHeight="1" x14ac:dyDescent="0.2">
      <c r="D482" s="8"/>
    </row>
    <row r="483" spans="4:4" ht="15" customHeight="1" x14ac:dyDescent="0.2">
      <c r="D483" s="8"/>
    </row>
    <row r="484" spans="4:4" ht="15" customHeight="1" x14ac:dyDescent="0.2">
      <c r="D484" s="8"/>
    </row>
    <row r="485" spans="4:4" ht="15" customHeight="1" x14ac:dyDescent="0.2">
      <c r="D485" s="8"/>
    </row>
    <row r="486" spans="4:4" ht="15" customHeight="1" x14ac:dyDescent="0.2">
      <c r="D486" s="8"/>
    </row>
    <row r="487" spans="4:4" ht="15" customHeight="1" x14ac:dyDescent="0.2">
      <c r="D487" s="8"/>
    </row>
    <row r="488" spans="4:4" ht="15" customHeight="1" x14ac:dyDescent="0.2">
      <c r="D488" s="8"/>
    </row>
    <row r="489" spans="4:4" ht="15" customHeight="1" x14ac:dyDescent="0.2">
      <c r="D489" s="8"/>
    </row>
    <row r="490" spans="4:4" ht="15" customHeight="1" x14ac:dyDescent="0.2">
      <c r="D490" s="8"/>
    </row>
    <row r="491" spans="4:4" ht="15" customHeight="1" x14ac:dyDescent="0.2">
      <c r="D491" s="8"/>
    </row>
    <row r="492" spans="4:4" ht="15" customHeight="1" x14ac:dyDescent="0.2">
      <c r="D492" s="8"/>
    </row>
    <row r="493" spans="4:4" ht="15" customHeight="1" x14ac:dyDescent="0.2">
      <c r="D493" s="8"/>
    </row>
    <row r="494" spans="4:4" ht="15" customHeight="1" x14ac:dyDescent="0.2">
      <c r="D494" s="8"/>
    </row>
    <row r="495" spans="4:4" ht="15" customHeight="1" x14ac:dyDescent="0.2">
      <c r="D495" s="8"/>
    </row>
    <row r="496" spans="4:4" ht="15" customHeight="1" x14ac:dyDescent="0.2">
      <c r="D496" s="8"/>
    </row>
    <row r="497" spans="4:4" ht="15" customHeight="1" x14ac:dyDescent="0.2">
      <c r="D497" s="8"/>
    </row>
    <row r="498" spans="4:4" ht="15" customHeight="1" x14ac:dyDescent="0.2">
      <c r="D498" s="8"/>
    </row>
    <row r="499" spans="4:4" ht="15" customHeight="1" x14ac:dyDescent="0.2">
      <c r="D499" s="8"/>
    </row>
    <row r="500" spans="4:4" ht="15" customHeight="1" x14ac:dyDescent="0.2">
      <c r="D500" s="8"/>
    </row>
    <row r="501" spans="4:4" ht="15" customHeight="1" x14ac:dyDescent="0.2">
      <c r="D501" s="8"/>
    </row>
    <row r="502" spans="4:4" ht="15" customHeight="1" x14ac:dyDescent="0.2">
      <c r="D502" s="8"/>
    </row>
    <row r="503" spans="4:4" ht="15" customHeight="1" x14ac:dyDescent="0.2">
      <c r="D503" s="8"/>
    </row>
    <row r="504" spans="4:4" ht="15" customHeight="1" x14ac:dyDescent="0.2">
      <c r="D504" s="8"/>
    </row>
    <row r="505" spans="4:4" ht="15" customHeight="1" x14ac:dyDescent="0.2">
      <c r="D505" s="8"/>
    </row>
    <row r="506" spans="4:4" ht="15" customHeight="1" x14ac:dyDescent="0.2">
      <c r="D506" s="8"/>
    </row>
    <row r="507" spans="4:4" ht="15" customHeight="1" x14ac:dyDescent="0.2">
      <c r="D507" s="8"/>
    </row>
    <row r="508" spans="4:4" ht="15" customHeight="1" x14ac:dyDescent="0.2">
      <c r="D508" s="8"/>
    </row>
    <row r="509" spans="4:4" ht="15" customHeight="1" x14ac:dyDescent="0.2">
      <c r="D509" s="8"/>
    </row>
    <row r="510" spans="4:4" ht="15" customHeight="1" x14ac:dyDescent="0.2">
      <c r="D510" s="8"/>
    </row>
    <row r="511" spans="4:4" ht="15" customHeight="1" x14ac:dyDescent="0.2">
      <c r="D511" s="8"/>
    </row>
    <row r="512" spans="4:4" ht="15" customHeight="1" x14ac:dyDescent="0.2">
      <c r="D512" s="8"/>
    </row>
    <row r="513" spans="4:4" ht="15" customHeight="1" x14ac:dyDescent="0.2">
      <c r="D513" s="8"/>
    </row>
    <row r="514" spans="4:4" ht="15" customHeight="1" x14ac:dyDescent="0.2">
      <c r="D514" s="8"/>
    </row>
    <row r="515" spans="4:4" ht="15" customHeight="1" x14ac:dyDescent="0.2">
      <c r="D515" s="8"/>
    </row>
    <row r="516" spans="4:4" ht="15" customHeight="1" x14ac:dyDescent="0.2">
      <c r="D516" s="8"/>
    </row>
    <row r="517" spans="4:4" ht="15" customHeight="1" x14ac:dyDescent="0.2">
      <c r="D517" s="8"/>
    </row>
    <row r="518" spans="4:4" ht="15" customHeight="1" x14ac:dyDescent="0.2">
      <c r="D518" s="8"/>
    </row>
    <row r="519" spans="4:4" ht="15" customHeight="1" x14ac:dyDescent="0.2">
      <c r="D519" s="8"/>
    </row>
    <row r="520" spans="4:4" ht="15" customHeight="1" x14ac:dyDescent="0.2">
      <c r="D520" s="8"/>
    </row>
    <row r="521" spans="4:4" ht="15" customHeight="1" x14ac:dyDescent="0.2">
      <c r="D521" s="8"/>
    </row>
    <row r="522" spans="4:4" ht="15" customHeight="1" x14ac:dyDescent="0.2">
      <c r="D522" s="8"/>
    </row>
    <row r="523" spans="4:4" ht="15" customHeight="1" x14ac:dyDescent="0.2">
      <c r="D523" s="8"/>
    </row>
    <row r="524" spans="4:4" ht="15" customHeight="1" x14ac:dyDescent="0.2">
      <c r="D524" s="8"/>
    </row>
    <row r="525" spans="4:4" ht="15" customHeight="1" x14ac:dyDescent="0.2">
      <c r="D525" s="8"/>
    </row>
    <row r="526" spans="4:4" ht="15" customHeight="1" x14ac:dyDescent="0.2">
      <c r="D526" s="8"/>
    </row>
    <row r="527" spans="4:4" ht="15" customHeight="1" x14ac:dyDescent="0.2">
      <c r="D527" s="8"/>
    </row>
    <row r="528" spans="4:4" ht="15" customHeight="1" x14ac:dyDescent="0.2">
      <c r="D528" s="8"/>
    </row>
    <row r="529" spans="4:4" ht="15" customHeight="1" x14ac:dyDescent="0.2">
      <c r="D529" s="8"/>
    </row>
    <row r="530" spans="4:4" ht="15" customHeight="1" x14ac:dyDescent="0.2">
      <c r="D530" s="8"/>
    </row>
    <row r="531" spans="4:4" ht="15" customHeight="1" x14ac:dyDescent="0.2">
      <c r="D531" s="8"/>
    </row>
    <row r="532" spans="4:4" ht="15" customHeight="1" x14ac:dyDescent="0.2">
      <c r="D532" s="8"/>
    </row>
    <row r="533" spans="4:4" ht="15" customHeight="1" x14ac:dyDescent="0.2">
      <c r="D533" s="8"/>
    </row>
    <row r="534" spans="4:4" ht="15" customHeight="1" x14ac:dyDescent="0.2">
      <c r="D534" s="8"/>
    </row>
    <row r="535" spans="4:4" ht="15" customHeight="1" x14ac:dyDescent="0.2">
      <c r="D535" s="8"/>
    </row>
    <row r="536" spans="4:4" ht="15" customHeight="1" x14ac:dyDescent="0.2">
      <c r="D536" s="8"/>
    </row>
    <row r="537" spans="4:4" ht="15" customHeight="1" x14ac:dyDescent="0.2">
      <c r="D537" s="8"/>
    </row>
    <row r="538" spans="4:4" ht="15" customHeight="1" x14ac:dyDescent="0.2">
      <c r="D538" s="8"/>
    </row>
    <row r="539" spans="4:4" ht="15" customHeight="1" x14ac:dyDescent="0.2">
      <c r="D539" s="8"/>
    </row>
    <row r="540" spans="4:4" ht="15" customHeight="1" x14ac:dyDescent="0.2">
      <c r="D540" s="8"/>
    </row>
    <row r="541" spans="4:4" ht="15" customHeight="1" x14ac:dyDescent="0.2">
      <c r="D541" s="8"/>
    </row>
    <row r="542" spans="4:4" ht="15" customHeight="1" x14ac:dyDescent="0.2">
      <c r="D542" s="8"/>
    </row>
    <row r="543" spans="4:4" ht="15" customHeight="1" x14ac:dyDescent="0.2">
      <c r="D543" s="8"/>
    </row>
    <row r="544" spans="4:4" ht="15" customHeight="1" x14ac:dyDescent="0.2">
      <c r="D544" s="8"/>
    </row>
    <row r="545" spans="4:4" ht="15" customHeight="1" x14ac:dyDescent="0.2">
      <c r="D545" s="8"/>
    </row>
    <row r="546" spans="4:4" ht="15" customHeight="1" x14ac:dyDescent="0.2">
      <c r="D546" s="8"/>
    </row>
    <row r="547" spans="4:4" ht="15" customHeight="1" x14ac:dyDescent="0.2">
      <c r="D547" s="8"/>
    </row>
    <row r="548" spans="4:4" ht="15" customHeight="1" x14ac:dyDescent="0.2">
      <c r="D548" s="8"/>
    </row>
    <row r="549" spans="4:4" ht="15" customHeight="1" x14ac:dyDescent="0.2">
      <c r="D549" s="8"/>
    </row>
    <row r="550" spans="4:4" ht="15" customHeight="1" x14ac:dyDescent="0.2">
      <c r="D550" s="8"/>
    </row>
    <row r="551" spans="4:4" ht="15" customHeight="1" x14ac:dyDescent="0.2">
      <c r="D551" s="8"/>
    </row>
    <row r="552" spans="4:4" ht="15" customHeight="1" x14ac:dyDescent="0.2">
      <c r="D552" s="8"/>
    </row>
    <row r="553" spans="4:4" ht="15" customHeight="1" x14ac:dyDescent="0.2">
      <c r="D553" s="8"/>
    </row>
    <row r="554" spans="4:4" ht="15" customHeight="1" x14ac:dyDescent="0.2">
      <c r="D554" s="8"/>
    </row>
    <row r="555" spans="4:4" ht="15" customHeight="1" x14ac:dyDescent="0.2">
      <c r="D555" s="8"/>
    </row>
    <row r="556" spans="4:4" ht="15" customHeight="1" x14ac:dyDescent="0.2">
      <c r="D556" s="8"/>
    </row>
    <row r="557" spans="4:4" ht="15" customHeight="1" x14ac:dyDescent="0.2">
      <c r="D557" s="8"/>
    </row>
    <row r="558" spans="4:4" ht="15" customHeight="1" x14ac:dyDescent="0.2">
      <c r="D558" s="8"/>
    </row>
    <row r="559" spans="4:4" ht="15" customHeight="1" x14ac:dyDescent="0.2">
      <c r="D559" s="8"/>
    </row>
    <row r="560" spans="4:4" ht="15" customHeight="1" x14ac:dyDescent="0.2">
      <c r="D560" s="8"/>
    </row>
    <row r="561" spans="4:4" ht="15" customHeight="1" x14ac:dyDescent="0.2">
      <c r="D561" s="8"/>
    </row>
    <row r="562" spans="4:4" ht="15" customHeight="1" x14ac:dyDescent="0.2">
      <c r="D562" s="8"/>
    </row>
    <row r="563" spans="4:4" ht="15" customHeight="1" x14ac:dyDescent="0.2">
      <c r="D563" s="8"/>
    </row>
    <row r="564" spans="4:4" ht="15" customHeight="1" x14ac:dyDescent="0.2">
      <c r="D564" s="8"/>
    </row>
    <row r="565" spans="4:4" ht="15" customHeight="1" x14ac:dyDescent="0.2">
      <c r="D565" s="8"/>
    </row>
    <row r="566" spans="4:4" ht="15" customHeight="1" x14ac:dyDescent="0.2">
      <c r="D566" s="8"/>
    </row>
    <row r="567" spans="4:4" ht="15" customHeight="1" x14ac:dyDescent="0.2">
      <c r="D567" s="8"/>
    </row>
    <row r="568" spans="4:4" ht="15" customHeight="1" x14ac:dyDescent="0.2">
      <c r="D568" s="8"/>
    </row>
    <row r="569" spans="4:4" ht="15" customHeight="1" x14ac:dyDescent="0.2">
      <c r="D569" s="8"/>
    </row>
    <row r="570" spans="4:4" ht="15" customHeight="1" x14ac:dyDescent="0.2">
      <c r="D570" s="8"/>
    </row>
    <row r="571" spans="4:4" ht="15" customHeight="1" x14ac:dyDescent="0.2">
      <c r="D571" s="8"/>
    </row>
    <row r="572" spans="4:4" ht="15" customHeight="1" x14ac:dyDescent="0.2">
      <c r="D572" s="8"/>
    </row>
    <row r="573" spans="4:4" ht="15" customHeight="1" x14ac:dyDescent="0.2">
      <c r="D573" s="8"/>
    </row>
    <row r="574" spans="4:4" ht="15" customHeight="1" x14ac:dyDescent="0.2">
      <c r="D574" s="8"/>
    </row>
    <row r="575" spans="4:4" ht="15" customHeight="1" x14ac:dyDescent="0.2">
      <c r="D575" s="8"/>
    </row>
    <row r="576" spans="4:4" ht="15" customHeight="1" x14ac:dyDescent="0.2">
      <c r="D576" s="8"/>
    </row>
    <row r="577" spans="4:4" ht="15" customHeight="1" x14ac:dyDescent="0.2">
      <c r="D577" s="8"/>
    </row>
    <row r="578" spans="4:4" ht="15" customHeight="1" x14ac:dyDescent="0.2">
      <c r="D578" s="8"/>
    </row>
    <row r="579" spans="4:4" ht="15" customHeight="1" x14ac:dyDescent="0.2">
      <c r="D579" s="8"/>
    </row>
    <row r="580" spans="4:4" ht="15" customHeight="1" x14ac:dyDescent="0.2">
      <c r="D580" s="8"/>
    </row>
    <row r="581" spans="4:4" ht="15" customHeight="1" x14ac:dyDescent="0.2">
      <c r="D581" s="8"/>
    </row>
    <row r="582" spans="4:4" ht="15" customHeight="1" x14ac:dyDescent="0.2">
      <c r="D582" s="8"/>
    </row>
    <row r="583" spans="4:4" ht="15" customHeight="1" x14ac:dyDescent="0.2">
      <c r="D583" s="8"/>
    </row>
    <row r="584" spans="4:4" ht="15" customHeight="1" x14ac:dyDescent="0.2">
      <c r="D584" s="8"/>
    </row>
    <row r="585" spans="4:4" ht="15" customHeight="1" x14ac:dyDescent="0.2">
      <c r="D585" s="8"/>
    </row>
    <row r="586" spans="4:4" ht="15" customHeight="1" x14ac:dyDescent="0.2">
      <c r="D586" s="8"/>
    </row>
    <row r="587" spans="4:4" ht="15" customHeight="1" x14ac:dyDescent="0.2">
      <c r="D587" s="8"/>
    </row>
    <row r="588" spans="4:4" ht="15" customHeight="1" x14ac:dyDescent="0.2">
      <c r="D588" s="8"/>
    </row>
    <row r="589" spans="4:4" ht="15" customHeight="1" x14ac:dyDescent="0.2">
      <c r="D589" s="8"/>
    </row>
    <row r="590" spans="4:4" ht="15" customHeight="1" x14ac:dyDescent="0.2">
      <c r="D590" s="8"/>
    </row>
    <row r="591" spans="4:4" ht="15" customHeight="1" x14ac:dyDescent="0.2">
      <c r="D591" s="8"/>
    </row>
    <row r="592" spans="4:4" ht="15" customHeight="1" x14ac:dyDescent="0.2">
      <c r="D592" s="8"/>
    </row>
    <row r="593" spans="4:4" ht="15" customHeight="1" x14ac:dyDescent="0.2">
      <c r="D593" s="8"/>
    </row>
    <row r="594" spans="4:4" ht="15" customHeight="1" x14ac:dyDescent="0.2">
      <c r="D594" s="8"/>
    </row>
    <row r="595" spans="4:4" ht="15" customHeight="1" x14ac:dyDescent="0.2">
      <c r="D595" s="8"/>
    </row>
    <row r="596" spans="4:4" ht="15" customHeight="1" x14ac:dyDescent="0.2">
      <c r="D596" s="8"/>
    </row>
    <row r="597" spans="4:4" ht="15" customHeight="1" x14ac:dyDescent="0.2">
      <c r="D597" s="8"/>
    </row>
    <row r="598" spans="4:4" ht="15" customHeight="1" x14ac:dyDescent="0.2">
      <c r="D598" s="8"/>
    </row>
    <row r="599" spans="4:4" ht="15" customHeight="1" x14ac:dyDescent="0.2">
      <c r="D599" s="8"/>
    </row>
    <row r="600" spans="4:4" ht="15" customHeight="1" x14ac:dyDescent="0.2">
      <c r="D600" s="8"/>
    </row>
    <row r="601" spans="4:4" ht="15" customHeight="1" x14ac:dyDescent="0.2">
      <c r="D601" s="8"/>
    </row>
    <row r="602" spans="4:4" ht="15" customHeight="1" x14ac:dyDescent="0.2">
      <c r="D602" s="8"/>
    </row>
    <row r="603" spans="4:4" ht="15" customHeight="1" x14ac:dyDescent="0.2">
      <c r="D603" s="8"/>
    </row>
    <row r="604" spans="4:4" ht="15" customHeight="1" x14ac:dyDescent="0.2">
      <c r="D604" s="8"/>
    </row>
    <row r="605" spans="4:4" ht="15" customHeight="1" x14ac:dyDescent="0.2">
      <c r="D605" s="8"/>
    </row>
    <row r="606" spans="4:4" ht="15" customHeight="1" x14ac:dyDescent="0.2">
      <c r="D606" s="8"/>
    </row>
    <row r="607" spans="4:4" ht="15" customHeight="1" x14ac:dyDescent="0.2">
      <c r="D607" s="8"/>
    </row>
    <row r="608" spans="4:4" ht="15" customHeight="1" x14ac:dyDescent="0.2">
      <c r="D608" s="8"/>
    </row>
    <row r="609" spans="4:4" ht="15" customHeight="1" x14ac:dyDescent="0.2">
      <c r="D609" s="8"/>
    </row>
    <row r="610" spans="4:4" ht="15" customHeight="1" x14ac:dyDescent="0.2">
      <c r="D610" s="8"/>
    </row>
    <row r="611" spans="4:4" ht="15" customHeight="1" x14ac:dyDescent="0.2">
      <c r="D611" s="8"/>
    </row>
    <row r="612" spans="4:4" ht="15" customHeight="1" x14ac:dyDescent="0.2">
      <c r="D612" s="8"/>
    </row>
    <row r="613" spans="4:4" ht="15" customHeight="1" x14ac:dyDescent="0.2">
      <c r="D613" s="8"/>
    </row>
    <row r="614" spans="4:4" ht="15" customHeight="1" x14ac:dyDescent="0.2">
      <c r="D614" s="8"/>
    </row>
    <row r="615" spans="4:4" ht="15" customHeight="1" x14ac:dyDescent="0.2">
      <c r="D615" s="8"/>
    </row>
    <row r="616" spans="4:4" ht="15" customHeight="1" x14ac:dyDescent="0.2">
      <c r="D616" s="8"/>
    </row>
    <row r="617" spans="4:4" ht="15" customHeight="1" x14ac:dyDescent="0.2">
      <c r="D617" s="8"/>
    </row>
    <row r="618" spans="4:4" ht="15" customHeight="1" x14ac:dyDescent="0.2">
      <c r="D618" s="8"/>
    </row>
    <row r="619" spans="4:4" ht="15" customHeight="1" x14ac:dyDescent="0.2">
      <c r="D619" s="8"/>
    </row>
    <row r="620" spans="4:4" ht="15" customHeight="1" x14ac:dyDescent="0.2">
      <c r="D620" s="8"/>
    </row>
    <row r="621" spans="4:4" ht="15" customHeight="1" x14ac:dyDescent="0.2">
      <c r="D621" s="8"/>
    </row>
    <row r="622" spans="4:4" ht="15" customHeight="1" x14ac:dyDescent="0.2">
      <c r="D622" s="8"/>
    </row>
    <row r="623" spans="4:4" ht="15" customHeight="1" x14ac:dyDescent="0.2">
      <c r="D623" s="8"/>
    </row>
    <row r="624" spans="4:4" ht="15" customHeight="1" x14ac:dyDescent="0.2">
      <c r="D624" s="8"/>
    </row>
    <row r="625" spans="4:4" ht="15" customHeight="1" x14ac:dyDescent="0.2">
      <c r="D625" s="8"/>
    </row>
    <row r="626" spans="4:4" ht="15" customHeight="1" x14ac:dyDescent="0.2">
      <c r="D626" s="8"/>
    </row>
    <row r="627" spans="4:4" ht="15" customHeight="1" x14ac:dyDescent="0.2">
      <c r="D627" s="8"/>
    </row>
    <row r="628" spans="4:4" ht="15" customHeight="1" x14ac:dyDescent="0.2">
      <c r="D628" s="8"/>
    </row>
    <row r="629" spans="4:4" ht="15" customHeight="1" x14ac:dyDescent="0.2">
      <c r="D629" s="8"/>
    </row>
    <row r="630" spans="4:4" ht="15" customHeight="1" x14ac:dyDescent="0.2">
      <c r="D630" s="8"/>
    </row>
    <row r="631" spans="4:4" ht="15" customHeight="1" x14ac:dyDescent="0.2">
      <c r="D631" s="8"/>
    </row>
    <row r="632" spans="4:4" ht="15" customHeight="1" x14ac:dyDescent="0.2">
      <c r="D632" s="8"/>
    </row>
    <row r="633" spans="4:4" ht="15" customHeight="1" x14ac:dyDescent="0.2">
      <c r="D633" s="8"/>
    </row>
    <row r="634" spans="4:4" ht="15" customHeight="1" x14ac:dyDescent="0.2">
      <c r="D634" s="8"/>
    </row>
    <row r="635" spans="4:4" ht="15" customHeight="1" x14ac:dyDescent="0.2">
      <c r="D635" s="8"/>
    </row>
    <row r="636" spans="4:4" ht="15" customHeight="1" x14ac:dyDescent="0.2">
      <c r="D636" s="8"/>
    </row>
    <row r="637" spans="4:4" ht="15" customHeight="1" x14ac:dyDescent="0.2">
      <c r="D637" s="8"/>
    </row>
    <row r="638" spans="4:4" ht="15" customHeight="1" x14ac:dyDescent="0.2">
      <c r="D638" s="8"/>
    </row>
    <row r="639" spans="4:4" ht="15" customHeight="1" x14ac:dyDescent="0.2">
      <c r="D639" s="8"/>
    </row>
    <row r="640" spans="4:4" ht="15" customHeight="1" x14ac:dyDescent="0.2">
      <c r="D640" s="8"/>
    </row>
    <row r="641" spans="4:4" ht="15" customHeight="1" x14ac:dyDescent="0.2">
      <c r="D641" s="8"/>
    </row>
    <row r="642" spans="4:4" ht="15" customHeight="1" x14ac:dyDescent="0.2">
      <c r="D642" s="8"/>
    </row>
    <row r="643" spans="4:4" ht="15" customHeight="1" x14ac:dyDescent="0.2">
      <c r="D643" s="8"/>
    </row>
    <row r="644" spans="4:4" ht="15" customHeight="1" x14ac:dyDescent="0.2">
      <c r="D644" s="8"/>
    </row>
    <row r="645" spans="4:4" ht="15" customHeight="1" x14ac:dyDescent="0.2">
      <c r="D645" s="8"/>
    </row>
    <row r="646" spans="4:4" ht="15" customHeight="1" x14ac:dyDescent="0.2">
      <c r="D646" s="8"/>
    </row>
    <row r="647" spans="4:4" ht="15" customHeight="1" x14ac:dyDescent="0.2">
      <c r="D647" s="8"/>
    </row>
    <row r="648" spans="4:4" ht="15" customHeight="1" x14ac:dyDescent="0.2">
      <c r="D648" s="8"/>
    </row>
    <row r="649" spans="4:4" ht="15" customHeight="1" x14ac:dyDescent="0.2">
      <c r="D649" s="8"/>
    </row>
    <row r="650" spans="4:4" ht="15" customHeight="1" x14ac:dyDescent="0.2">
      <c r="D650" s="8"/>
    </row>
    <row r="651" spans="4:4" ht="15" customHeight="1" x14ac:dyDescent="0.2">
      <c r="D651" s="8"/>
    </row>
    <row r="652" spans="4:4" ht="15" customHeight="1" x14ac:dyDescent="0.2">
      <c r="D652" s="8"/>
    </row>
    <row r="653" spans="4:4" ht="15" customHeight="1" x14ac:dyDescent="0.2">
      <c r="D653" s="8"/>
    </row>
    <row r="654" spans="4:4" ht="15" customHeight="1" x14ac:dyDescent="0.2">
      <c r="D654" s="8"/>
    </row>
    <row r="655" spans="4:4" ht="15" customHeight="1" x14ac:dyDescent="0.2">
      <c r="D655" s="8"/>
    </row>
    <row r="656" spans="4:4" ht="15" customHeight="1" x14ac:dyDescent="0.2">
      <c r="D656" s="8"/>
    </row>
    <row r="657" spans="4:4" ht="15" customHeight="1" x14ac:dyDescent="0.2">
      <c r="D657" s="8"/>
    </row>
    <row r="658" spans="4:4" ht="15" customHeight="1" x14ac:dyDescent="0.2">
      <c r="D658" s="8"/>
    </row>
    <row r="659" spans="4:4" ht="15" customHeight="1" x14ac:dyDescent="0.2">
      <c r="D659" s="8"/>
    </row>
    <row r="660" spans="4:4" ht="15" customHeight="1" x14ac:dyDescent="0.2">
      <c r="D660" s="8"/>
    </row>
    <row r="661" spans="4:4" ht="15" customHeight="1" x14ac:dyDescent="0.2">
      <c r="D661" s="8"/>
    </row>
    <row r="662" spans="4:4" ht="15" customHeight="1" x14ac:dyDescent="0.2">
      <c r="D662" s="8"/>
    </row>
    <row r="663" spans="4:4" ht="15" customHeight="1" x14ac:dyDescent="0.2">
      <c r="D663" s="8"/>
    </row>
    <row r="664" spans="4:4" ht="15" customHeight="1" x14ac:dyDescent="0.2">
      <c r="D664" s="8"/>
    </row>
    <row r="665" spans="4:4" ht="15" customHeight="1" x14ac:dyDescent="0.2">
      <c r="D665" s="8"/>
    </row>
    <row r="666" spans="4:4" ht="15" customHeight="1" x14ac:dyDescent="0.2">
      <c r="D666" s="8"/>
    </row>
    <row r="667" spans="4:4" ht="15" customHeight="1" x14ac:dyDescent="0.2">
      <c r="D667" s="8"/>
    </row>
    <row r="668" spans="4:4" ht="15" customHeight="1" x14ac:dyDescent="0.2">
      <c r="D668" s="8"/>
    </row>
    <row r="669" spans="4:4" ht="15" customHeight="1" x14ac:dyDescent="0.2">
      <c r="D669" s="8"/>
    </row>
    <row r="670" spans="4:4" ht="15" customHeight="1" x14ac:dyDescent="0.2">
      <c r="D670" s="8"/>
    </row>
    <row r="671" spans="4:4" ht="15" customHeight="1" x14ac:dyDescent="0.2">
      <c r="D671" s="8"/>
    </row>
    <row r="672" spans="4:4" ht="15" customHeight="1" x14ac:dyDescent="0.2">
      <c r="D672" s="8"/>
    </row>
    <row r="673" spans="4:4" ht="15" customHeight="1" x14ac:dyDescent="0.2">
      <c r="D673" s="8"/>
    </row>
    <row r="674" spans="4:4" ht="15" customHeight="1" x14ac:dyDescent="0.2">
      <c r="D674" s="8"/>
    </row>
    <row r="675" spans="4:4" ht="15" customHeight="1" x14ac:dyDescent="0.2">
      <c r="D675" s="8"/>
    </row>
    <row r="676" spans="4:4" ht="15" customHeight="1" x14ac:dyDescent="0.2">
      <c r="D676" s="8"/>
    </row>
    <row r="677" spans="4:4" ht="15" customHeight="1" x14ac:dyDescent="0.2">
      <c r="D677" s="8"/>
    </row>
    <row r="678" spans="4:4" ht="15" customHeight="1" x14ac:dyDescent="0.2">
      <c r="D678" s="8"/>
    </row>
    <row r="679" spans="4:4" ht="15" customHeight="1" x14ac:dyDescent="0.2">
      <c r="D679" s="8"/>
    </row>
    <row r="680" spans="4:4" ht="15" customHeight="1" x14ac:dyDescent="0.2">
      <c r="D680" s="8"/>
    </row>
    <row r="681" spans="4:4" ht="15" customHeight="1" x14ac:dyDescent="0.2">
      <c r="D681" s="8"/>
    </row>
    <row r="682" spans="4:4" ht="15" customHeight="1" x14ac:dyDescent="0.2">
      <c r="D682" s="8"/>
    </row>
    <row r="683" spans="4:4" ht="15" customHeight="1" x14ac:dyDescent="0.2">
      <c r="D683" s="8"/>
    </row>
    <row r="684" spans="4:4" ht="15" customHeight="1" x14ac:dyDescent="0.2">
      <c r="D684" s="8"/>
    </row>
    <row r="685" spans="4:4" ht="15" customHeight="1" x14ac:dyDescent="0.2">
      <c r="D685" s="8"/>
    </row>
    <row r="686" spans="4:4" ht="15" customHeight="1" x14ac:dyDescent="0.2">
      <c r="D686" s="8"/>
    </row>
    <row r="687" spans="4:4" ht="15" customHeight="1" x14ac:dyDescent="0.2">
      <c r="D687" s="8"/>
    </row>
    <row r="688" spans="4:4" ht="15" customHeight="1" x14ac:dyDescent="0.2">
      <c r="D688" s="8"/>
    </row>
    <row r="689" spans="4:4" ht="15" customHeight="1" x14ac:dyDescent="0.2">
      <c r="D689" s="8"/>
    </row>
    <row r="690" spans="4:4" ht="15" customHeight="1" x14ac:dyDescent="0.2">
      <c r="D690" s="8"/>
    </row>
    <row r="691" spans="4:4" ht="15" customHeight="1" x14ac:dyDescent="0.2">
      <c r="D691" s="8"/>
    </row>
    <row r="692" spans="4:4" ht="15" customHeight="1" x14ac:dyDescent="0.2">
      <c r="D692" s="8"/>
    </row>
    <row r="693" spans="4:4" ht="15" customHeight="1" x14ac:dyDescent="0.2">
      <c r="D693" s="8"/>
    </row>
    <row r="694" spans="4:4" ht="15" customHeight="1" x14ac:dyDescent="0.2">
      <c r="D694" s="8"/>
    </row>
    <row r="695" spans="4:4" ht="15" customHeight="1" x14ac:dyDescent="0.2">
      <c r="D695" s="8"/>
    </row>
    <row r="696" spans="4:4" ht="15" customHeight="1" x14ac:dyDescent="0.2">
      <c r="D696" s="8"/>
    </row>
    <row r="697" spans="4:4" ht="15" customHeight="1" x14ac:dyDescent="0.2">
      <c r="D697" s="8"/>
    </row>
    <row r="698" spans="4:4" ht="15" customHeight="1" x14ac:dyDescent="0.2">
      <c r="D698" s="8"/>
    </row>
    <row r="699" spans="4:4" ht="15" customHeight="1" x14ac:dyDescent="0.2">
      <c r="D699" s="8"/>
    </row>
    <row r="700" spans="4:4" ht="15" customHeight="1" x14ac:dyDescent="0.2">
      <c r="D700" s="8"/>
    </row>
    <row r="701" spans="4:4" ht="15" customHeight="1" x14ac:dyDescent="0.2">
      <c r="D701" s="8"/>
    </row>
    <row r="702" spans="4:4" ht="15" customHeight="1" x14ac:dyDescent="0.2">
      <c r="D702" s="8"/>
    </row>
    <row r="703" spans="4:4" ht="15" customHeight="1" x14ac:dyDescent="0.2">
      <c r="D703" s="8"/>
    </row>
    <row r="704" spans="4:4" ht="15" customHeight="1" x14ac:dyDescent="0.2">
      <c r="D704" s="8"/>
    </row>
    <row r="705" spans="4:4" ht="15" customHeight="1" x14ac:dyDescent="0.2">
      <c r="D705" s="8"/>
    </row>
    <row r="706" spans="4:4" ht="15" customHeight="1" x14ac:dyDescent="0.2">
      <c r="D706" s="8"/>
    </row>
    <row r="707" spans="4:4" ht="15" customHeight="1" x14ac:dyDescent="0.2">
      <c r="D707" s="8"/>
    </row>
    <row r="708" spans="4:4" ht="15" customHeight="1" x14ac:dyDescent="0.2">
      <c r="D708" s="8"/>
    </row>
    <row r="709" spans="4:4" ht="15" customHeight="1" x14ac:dyDescent="0.2">
      <c r="D709" s="8"/>
    </row>
    <row r="710" spans="4:4" ht="15" customHeight="1" x14ac:dyDescent="0.2">
      <c r="D710" s="8"/>
    </row>
    <row r="711" spans="4:4" ht="15" customHeight="1" x14ac:dyDescent="0.2">
      <c r="D711" s="8"/>
    </row>
    <row r="712" spans="4:4" ht="15" customHeight="1" x14ac:dyDescent="0.2">
      <c r="D712" s="8"/>
    </row>
    <row r="713" spans="4:4" ht="15" customHeight="1" x14ac:dyDescent="0.2">
      <c r="D713" s="8"/>
    </row>
    <row r="714" spans="4:4" ht="15" customHeight="1" x14ac:dyDescent="0.2">
      <c r="D714" s="8"/>
    </row>
    <row r="715" spans="4:4" ht="15" customHeight="1" x14ac:dyDescent="0.2">
      <c r="D715" s="8"/>
    </row>
    <row r="716" spans="4:4" ht="15" customHeight="1" x14ac:dyDescent="0.2">
      <c r="D716" s="8"/>
    </row>
    <row r="717" spans="4:4" ht="15" customHeight="1" x14ac:dyDescent="0.2">
      <c r="D717" s="8"/>
    </row>
    <row r="718" spans="4:4" ht="15" customHeight="1" x14ac:dyDescent="0.2">
      <c r="D718" s="8"/>
    </row>
    <row r="719" spans="4:4" ht="15" customHeight="1" x14ac:dyDescent="0.2">
      <c r="D719" s="8"/>
    </row>
    <row r="720" spans="4:4" ht="15" customHeight="1" x14ac:dyDescent="0.2">
      <c r="D720" s="8"/>
    </row>
    <row r="721" spans="4:4" ht="15" customHeight="1" x14ac:dyDescent="0.2">
      <c r="D721" s="8"/>
    </row>
    <row r="722" spans="4:4" ht="15" customHeight="1" x14ac:dyDescent="0.2">
      <c r="D722" s="8"/>
    </row>
    <row r="723" spans="4:4" ht="15" customHeight="1" x14ac:dyDescent="0.2">
      <c r="D723" s="8"/>
    </row>
    <row r="724" spans="4:4" ht="15" customHeight="1" x14ac:dyDescent="0.2">
      <c r="D724" s="8"/>
    </row>
    <row r="725" spans="4:4" ht="15" customHeight="1" x14ac:dyDescent="0.2">
      <c r="D725" s="8"/>
    </row>
    <row r="726" spans="4:4" ht="15" customHeight="1" x14ac:dyDescent="0.2">
      <c r="D726" s="8"/>
    </row>
    <row r="727" spans="4:4" ht="15" customHeight="1" x14ac:dyDescent="0.2">
      <c r="D727" s="8"/>
    </row>
    <row r="728" spans="4:4" ht="15" customHeight="1" x14ac:dyDescent="0.2">
      <c r="D728" s="8"/>
    </row>
    <row r="729" spans="4:4" ht="15" customHeight="1" x14ac:dyDescent="0.2">
      <c r="D729" s="8"/>
    </row>
    <row r="730" spans="4:4" ht="15" customHeight="1" x14ac:dyDescent="0.2">
      <c r="D730" s="8"/>
    </row>
    <row r="731" spans="4:4" ht="15" customHeight="1" x14ac:dyDescent="0.2">
      <c r="D731" s="8"/>
    </row>
    <row r="732" spans="4:4" ht="15" customHeight="1" x14ac:dyDescent="0.2">
      <c r="D732" s="8"/>
    </row>
    <row r="733" spans="4:4" ht="15" customHeight="1" x14ac:dyDescent="0.2">
      <c r="D733" s="8"/>
    </row>
    <row r="734" spans="4:4" ht="15" customHeight="1" x14ac:dyDescent="0.2">
      <c r="D734" s="8"/>
    </row>
    <row r="735" spans="4:4" ht="15" customHeight="1" x14ac:dyDescent="0.2">
      <c r="D735" s="8"/>
    </row>
    <row r="736" spans="4:4" ht="15" customHeight="1" x14ac:dyDescent="0.2">
      <c r="D736" s="8"/>
    </row>
    <row r="737" spans="4:4" ht="15" customHeight="1" x14ac:dyDescent="0.2">
      <c r="D737" s="8"/>
    </row>
    <row r="738" spans="4:4" ht="15" customHeight="1" x14ac:dyDescent="0.2">
      <c r="D738" s="8"/>
    </row>
    <row r="739" spans="4:4" ht="15" customHeight="1" x14ac:dyDescent="0.2">
      <c r="D739" s="8"/>
    </row>
    <row r="740" spans="4:4" ht="15" customHeight="1" x14ac:dyDescent="0.2">
      <c r="D740" s="8"/>
    </row>
    <row r="741" spans="4:4" ht="15" customHeight="1" x14ac:dyDescent="0.2">
      <c r="D741" s="8"/>
    </row>
    <row r="742" spans="4:4" ht="15" customHeight="1" x14ac:dyDescent="0.2">
      <c r="D742" s="8"/>
    </row>
    <row r="743" spans="4:4" ht="15" customHeight="1" x14ac:dyDescent="0.2">
      <c r="D743" s="8"/>
    </row>
    <row r="744" spans="4:4" ht="15" customHeight="1" x14ac:dyDescent="0.2">
      <c r="D744" s="8"/>
    </row>
    <row r="745" spans="4:4" ht="15" customHeight="1" x14ac:dyDescent="0.2">
      <c r="D745" s="8"/>
    </row>
    <row r="746" spans="4:4" ht="15" customHeight="1" x14ac:dyDescent="0.2">
      <c r="D746" s="8"/>
    </row>
    <row r="747" spans="4:4" ht="15" customHeight="1" x14ac:dyDescent="0.2">
      <c r="D747" s="8"/>
    </row>
    <row r="748" spans="4:4" ht="15" customHeight="1" x14ac:dyDescent="0.2">
      <c r="D748" s="8"/>
    </row>
    <row r="749" spans="4:4" ht="15" customHeight="1" x14ac:dyDescent="0.2">
      <c r="D749" s="8"/>
    </row>
    <row r="750" spans="4:4" ht="15" customHeight="1" x14ac:dyDescent="0.2">
      <c r="D750" s="8"/>
    </row>
    <row r="751" spans="4:4" ht="15" customHeight="1" x14ac:dyDescent="0.2">
      <c r="D751" s="8"/>
    </row>
    <row r="752" spans="4:4" ht="15" customHeight="1" x14ac:dyDescent="0.2">
      <c r="D752" s="8"/>
    </row>
    <row r="753" spans="4:4" ht="15" customHeight="1" x14ac:dyDescent="0.2">
      <c r="D753" s="8"/>
    </row>
    <row r="754" spans="4:4" ht="15" customHeight="1" x14ac:dyDescent="0.2">
      <c r="D754" s="8"/>
    </row>
    <row r="755" spans="4:4" ht="15" customHeight="1" x14ac:dyDescent="0.2">
      <c r="D755" s="8"/>
    </row>
    <row r="756" spans="4:4" ht="15" customHeight="1" x14ac:dyDescent="0.2">
      <c r="D756" s="8"/>
    </row>
    <row r="757" spans="4:4" ht="15" customHeight="1" x14ac:dyDescent="0.2">
      <c r="D757" s="8"/>
    </row>
    <row r="758" spans="4:4" ht="15" customHeight="1" x14ac:dyDescent="0.2">
      <c r="D758" s="8"/>
    </row>
    <row r="759" spans="4:4" ht="15" customHeight="1" x14ac:dyDescent="0.2">
      <c r="D759" s="8"/>
    </row>
    <row r="760" spans="4:4" ht="15" customHeight="1" x14ac:dyDescent="0.2">
      <c r="D760" s="8"/>
    </row>
    <row r="761" spans="4:4" ht="15" customHeight="1" x14ac:dyDescent="0.2">
      <c r="D761" s="8"/>
    </row>
    <row r="762" spans="4:4" ht="15" customHeight="1" x14ac:dyDescent="0.2">
      <c r="D762" s="8"/>
    </row>
    <row r="763" spans="4:4" ht="15" customHeight="1" x14ac:dyDescent="0.2">
      <c r="D763" s="8"/>
    </row>
    <row r="764" spans="4:4" ht="15" customHeight="1" x14ac:dyDescent="0.2">
      <c r="D764" s="8"/>
    </row>
    <row r="765" spans="4:4" ht="15" customHeight="1" x14ac:dyDescent="0.2">
      <c r="D765" s="8"/>
    </row>
    <row r="766" spans="4:4" ht="15" customHeight="1" x14ac:dyDescent="0.2">
      <c r="D766" s="8"/>
    </row>
    <row r="767" spans="4:4" ht="15" customHeight="1" x14ac:dyDescent="0.2">
      <c r="D767" s="8"/>
    </row>
    <row r="768" spans="4:4" ht="15" customHeight="1" x14ac:dyDescent="0.2">
      <c r="D768" s="8"/>
    </row>
    <row r="769" spans="4:4" ht="15" customHeight="1" x14ac:dyDescent="0.2">
      <c r="D769" s="8"/>
    </row>
    <row r="770" spans="4:4" ht="15" customHeight="1" x14ac:dyDescent="0.2">
      <c r="D770" s="8"/>
    </row>
    <row r="771" spans="4:4" ht="15" customHeight="1" x14ac:dyDescent="0.2">
      <c r="D771" s="8"/>
    </row>
    <row r="772" spans="4:4" ht="15" customHeight="1" x14ac:dyDescent="0.2">
      <c r="D772" s="8"/>
    </row>
    <row r="773" spans="4:4" ht="15" customHeight="1" x14ac:dyDescent="0.2">
      <c r="D773" s="8"/>
    </row>
    <row r="774" spans="4:4" ht="15" customHeight="1" x14ac:dyDescent="0.2">
      <c r="D774" s="8"/>
    </row>
    <row r="775" spans="4:4" ht="15" customHeight="1" x14ac:dyDescent="0.2">
      <c r="D775" s="8"/>
    </row>
    <row r="776" spans="4:4" ht="15" customHeight="1" x14ac:dyDescent="0.2">
      <c r="D776" s="8"/>
    </row>
    <row r="777" spans="4:4" ht="15" customHeight="1" x14ac:dyDescent="0.2">
      <c r="D777" s="8"/>
    </row>
    <row r="778" spans="4:4" ht="15" customHeight="1" x14ac:dyDescent="0.2">
      <c r="D778" s="8"/>
    </row>
    <row r="779" spans="4:4" ht="15" customHeight="1" x14ac:dyDescent="0.2">
      <c r="D779" s="8"/>
    </row>
    <row r="780" spans="4:4" ht="15" customHeight="1" x14ac:dyDescent="0.2">
      <c r="D780" s="8"/>
    </row>
    <row r="781" spans="4:4" ht="15" customHeight="1" x14ac:dyDescent="0.2">
      <c r="D781" s="8"/>
    </row>
    <row r="782" spans="4:4" ht="15" customHeight="1" x14ac:dyDescent="0.2">
      <c r="D782" s="8"/>
    </row>
    <row r="783" spans="4:4" ht="15" customHeight="1" x14ac:dyDescent="0.2">
      <c r="D783" s="8"/>
    </row>
    <row r="784" spans="4:4" ht="15" customHeight="1" x14ac:dyDescent="0.2">
      <c r="D784" s="8"/>
    </row>
    <row r="785" spans="4:4" ht="15" customHeight="1" x14ac:dyDescent="0.2">
      <c r="D785" s="8"/>
    </row>
    <row r="786" spans="4:4" ht="15" customHeight="1" x14ac:dyDescent="0.2">
      <c r="D786" s="8"/>
    </row>
    <row r="787" spans="4:4" ht="15" customHeight="1" x14ac:dyDescent="0.2">
      <c r="D787" s="8"/>
    </row>
    <row r="788" spans="4:4" ht="15" customHeight="1" x14ac:dyDescent="0.2">
      <c r="D788" s="8"/>
    </row>
    <row r="789" spans="4:4" ht="15" customHeight="1" x14ac:dyDescent="0.2">
      <c r="D789" s="8"/>
    </row>
    <row r="790" spans="4:4" ht="15" customHeight="1" x14ac:dyDescent="0.2">
      <c r="D790" s="8"/>
    </row>
    <row r="791" spans="4:4" ht="15" customHeight="1" x14ac:dyDescent="0.2">
      <c r="D791" s="8"/>
    </row>
    <row r="792" spans="4:4" ht="15" customHeight="1" x14ac:dyDescent="0.2">
      <c r="D792" s="8"/>
    </row>
    <row r="793" spans="4:4" ht="15" customHeight="1" x14ac:dyDescent="0.2">
      <c r="D793" s="8"/>
    </row>
    <row r="794" spans="4:4" ht="15" customHeight="1" x14ac:dyDescent="0.2">
      <c r="D794" s="8"/>
    </row>
    <row r="795" spans="4:4" ht="15" customHeight="1" x14ac:dyDescent="0.2">
      <c r="D795" s="8"/>
    </row>
    <row r="796" spans="4:4" ht="15" customHeight="1" x14ac:dyDescent="0.2">
      <c r="D796" s="8"/>
    </row>
    <row r="797" spans="4:4" ht="15" customHeight="1" x14ac:dyDescent="0.2">
      <c r="D797" s="8"/>
    </row>
    <row r="798" spans="4:4" ht="15" customHeight="1" x14ac:dyDescent="0.2">
      <c r="D798" s="8"/>
    </row>
    <row r="799" spans="4:4" ht="15" customHeight="1" x14ac:dyDescent="0.2">
      <c r="D799" s="8"/>
    </row>
    <row r="800" spans="4:4" ht="15" customHeight="1" x14ac:dyDescent="0.2">
      <c r="D800" s="8"/>
    </row>
    <row r="801" spans="4:4" ht="15" customHeight="1" x14ac:dyDescent="0.2">
      <c r="D801" s="8"/>
    </row>
    <row r="802" spans="4:4" ht="15" customHeight="1" x14ac:dyDescent="0.2">
      <c r="D802" s="8"/>
    </row>
    <row r="803" spans="4:4" ht="15" customHeight="1" x14ac:dyDescent="0.2">
      <c r="D803" s="8"/>
    </row>
    <row r="804" spans="4:4" ht="15" customHeight="1" x14ac:dyDescent="0.2">
      <c r="D804" s="8"/>
    </row>
    <row r="805" spans="4:4" ht="15" customHeight="1" x14ac:dyDescent="0.2">
      <c r="D805" s="8"/>
    </row>
    <row r="806" spans="4:4" ht="15" customHeight="1" x14ac:dyDescent="0.2">
      <c r="D806" s="8"/>
    </row>
    <row r="807" spans="4:4" ht="15" customHeight="1" x14ac:dyDescent="0.2">
      <c r="D807" s="8"/>
    </row>
    <row r="808" spans="4:4" ht="15" customHeight="1" x14ac:dyDescent="0.2">
      <c r="D808" s="8"/>
    </row>
    <row r="809" spans="4:4" ht="15" customHeight="1" x14ac:dyDescent="0.2">
      <c r="D809" s="8"/>
    </row>
    <row r="810" spans="4:4" ht="15" customHeight="1" x14ac:dyDescent="0.2">
      <c r="D810" s="8"/>
    </row>
    <row r="811" spans="4:4" ht="15" customHeight="1" x14ac:dyDescent="0.2">
      <c r="D811" s="8"/>
    </row>
    <row r="812" spans="4:4" ht="15" customHeight="1" x14ac:dyDescent="0.2">
      <c r="D812" s="8"/>
    </row>
    <row r="813" spans="4:4" ht="15" customHeight="1" x14ac:dyDescent="0.2">
      <c r="D813" s="8"/>
    </row>
    <row r="814" spans="4:4" ht="15" customHeight="1" x14ac:dyDescent="0.2">
      <c r="D814" s="8"/>
    </row>
    <row r="815" spans="4:4" ht="15" customHeight="1" x14ac:dyDescent="0.2">
      <c r="D815" s="8"/>
    </row>
    <row r="816" spans="4:4" ht="15" customHeight="1" x14ac:dyDescent="0.2">
      <c r="D816" s="8"/>
    </row>
    <row r="817" spans="4:4" ht="15" customHeight="1" x14ac:dyDescent="0.2">
      <c r="D817" s="8"/>
    </row>
    <row r="818" spans="4:4" ht="15" customHeight="1" x14ac:dyDescent="0.2">
      <c r="D818" s="8"/>
    </row>
    <row r="819" spans="4:4" ht="15" customHeight="1" x14ac:dyDescent="0.2">
      <c r="D819" s="8"/>
    </row>
    <row r="820" spans="4:4" ht="15" customHeight="1" x14ac:dyDescent="0.2">
      <c r="D820" s="8"/>
    </row>
    <row r="821" spans="4:4" ht="15" customHeight="1" x14ac:dyDescent="0.2">
      <c r="D821" s="8"/>
    </row>
    <row r="822" spans="4:4" ht="15" customHeight="1" x14ac:dyDescent="0.2">
      <c r="D822" s="8"/>
    </row>
    <row r="823" spans="4:4" ht="15" customHeight="1" x14ac:dyDescent="0.2">
      <c r="D823" s="8"/>
    </row>
    <row r="824" spans="4:4" ht="15" customHeight="1" x14ac:dyDescent="0.2">
      <c r="D824" s="8"/>
    </row>
    <row r="825" spans="4:4" ht="15" customHeight="1" x14ac:dyDescent="0.2">
      <c r="D825" s="8"/>
    </row>
    <row r="826" spans="4:4" ht="15" customHeight="1" x14ac:dyDescent="0.2">
      <c r="D826" s="8"/>
    </row>
    <row r="827" spans="4:4" ht="15" customHeight="1" x14ac:dyDescent="0.2">
      <c r="D827" s="8"/>
    </row>
    <row r="828" spans="4:4" ht="15" customHeight="1" x14ac:dyDescent="0.2">
      <c r="D828" s="8"/>
    </row>
    <row r="829" spans="4:4" ht="15" customHeight="1" x14ac:dyDescent="0.2">
      <c r="D829" s="8"/>
    </row>
    <row r="830" spans="4:4" ht="15" customHeight="1" x14ac:dyDescent="0.2">
      <c r="D830" s="8"/>
    </row>
    <row r="831" spans="4:4" ht="15" customHeight="1" x14ac:dyDescent="0.2">
      <c r="D831" s="8"/>
    </row>
    <row r="832" spans="4:4" ht="15" customHeight="1" x14ac:dyDescent="0.2">
      <c r="D832" s="8"/>
    </row>
    <row r="833" spans="4:4" ht="15" customHeight="1" x14ac:dyDescent="0.2">
      <c r="D833" s="8"/>
    </row>
    <row r="834" spans="4:4" ht="15" customHeight="1" x14ac:dyDescent="0.2">
      <c r="D834" s="8"/>
    </row>
    <row r="835" spans="4:4" ht="15" customHeight="1" x14ac:dyDescent="0.2">
      <c r="D835" s="8"/>
    </row>
    <row r="836" spans="4:4" ht="15" customHeight="1" x14ac:dyDescent="0.2">
      <c r="D836" s="8"/>
    </row>
    <row r="837" spans="4:4" ht="15" customHeight="1" x14ac:dyDescent="0.2">
      <c r="D837" s="8"/>
    </row>
    <row r="838" spans="4:4" ht="15" customHeight="1" x14ac:dyDescent="0.2">
      <c r="D838" s="8"/>
    </row>
    <row r="839" spans="4:4" ht="15" customHeight="1" x14ac:dyDescent="0.2">
      <c r="D839" s="8"/>
    </row>
    <row r="840" spans="4:4" ht="15" customHeight="1" x14ac:dyDescent="0.2">
      <c r="D840" s="8"/>
    </row>
    <row r="841" spans="4:4" ht="15" customHeight="1" x14ac:dyDescent="0.2">
      <c r="D841" s="8"/>
    </row>
    <row r="842" spans="4:4" ht="15" customHeight="1" x14ac:dyDescent="0.2">
      <c r="D842" s="8"/>
    </row>
    <row r="843" spans="4:4" ht="15" customHeight="1" x14ac:dyDescent="0.2">
      <c r="D843" s="8"/>
    </row>
    <row r="844" spans="4:4" ht="15" customHeight="1" x14ac:dyDescent="0.2">
      <c r="D844" s="8"/>
    </row>
    <row r="845" spans="4:4" ht="15" customHeight="1" x14ac:dyDescent="0.2">
      <c r="D845" s="8"/>
    </row>
    <row r="846" spans="4:4" ht="15" customHeight="1" x14ac:dyDescent="0.2">
      <c r="D846" s="8"/>
    </row>
    <row r="847" spans="4:4" ht="15" customHeight="1" x14ac:dyDescent="0.2">
      <c r="D847" s="8"/>
    </row>
    <row r="848" spans="4:4" ht="15" customHeight="1" x14ac:dyDescent="0.2">
      <c r="D848" s="8"/>
    </row>
    <row r="849" spans="4:4" ht="15" customHeight="1" x14ac:dyDescent="0.2">
      <c r="D849" s="8"/>
    </row>
    <row r="850" spans="4:4" ht="15" customHeight="1" x14ac:dyDescent="0.2">
      <c r="D850" s="8"/>
    </row>
    <row r="851" spans="4:4" ht="15" customHeight="1" x14ac:dyDescent="0.2">
      <c r="D851" s="8"/>
    </row>
    <row r="852" spans="4:4" ht="15" customHeight="1" x14ac:dyDescent="0.2">
      <c r="D852" s="8"/>
    </row>
    <row r="853" spans="4:4" ht="15" customHeight="1" x14ac:dyDescent="0.2">
      <c r="D853" s="8"/>
    </row>
    <row r="854" spans="4:4" ht="15" customHeight="1" x14ac:dyDescent="0.2">
      <c r="D854" s="8"/>
    </row>
    <row r="855" spans="4:4" ht="15" customHeight="1" x14ac:dyDescent="0.2">
      <c r="D855" s="8"/>
    </row>
    <row r="856" spans="4:4" ht="15" customHeight="1" x14ac:dyDescent="0.2">
      <c r="D856" s="8"/>
    </row>
    <row r="857" spans="4:4" ht="15" customHeight="1" x14ac:dyDescent="0.2">
      <c r="D857" s="8"/>
    </row>
    <row r="858" spans="4:4" ht="15" customHeight="1" x14ac:dyDescent="0.2">
      <c r="D858" s="8"/>
    </row>
    <row r="859" spans="4:4" ht="15" customHeight="1" x14ac:dyDescent="0.2">
      <c r="D859" s="8"/>
    </row>
    <row r="860" spans="4:4" ht="15" customHeight="1" x14ac:dyDescent="0.2">
      <c r="D860" s="8"/>
    </row>
    <row r="861" spans="4:4" ht="15" customHeight="1" x14ac:dyDescent="0.2">
      <c r="D861" s="8"/>
    </row>
    <row r="862" spans="4:4" ht="15" customHeight="1" x14ac:dyDescent="0.2">
      <c r="D862" s="8"/>
    </row>
    <row r="863" spans="4:4" ht="15" customHeight="1" x14ac:dyDescent="0.2">
      <c r="D863" s="8"/>
    </row>
    <row r="864" spans="4:4" ht="15" customHeight="1" x14ac:dyDescent="0.2">
      <c r="D864" s="8"/>
    </row>
    <row r="865" spans="4:4" ht="15" customHeight="1" x14ac:dyDescent="0.2">
      <c r="D865" s="8"/>
    </row>
    <row r="866" spans="4:4" ht="15" customHeight="1" x14ac:dyDescent="0.2">
      <c r="D866" s="8"/>
    </row>
    <row r="867" spans="4:4" ht="15" customHeight="1" x14ac:dyDescent="0.2">
      <c r="D867" s="8"/>
    </row>
    <row r="868" spans="4:4" ht="15" customHeight="1" x14ac:dyDescent="0.2">
      <c r="D868" s="8"/>
    </row>
    <row r="869" spans="4:4" ht="15" customHeight="1" x14ac:dyDescent="0.2">
      <c r="D869" s="8"/>
    </row>
    <row r="870" spans="4:4" ht="15" customHeight="1" x14ac:dyDescent="0.2">
      <c r="D870" s="8"/>
    </row>
    <row r="871" spans="4:4" ht="15" customHeight="1" x14ac:dyDescent="0.2">
      <c r="D871" s="8"/>
    </row>
    <row r="872" spans="4:4" ht="15" customHeight="1" x14ac:dyDescent="0.2">
      <c r="D872" s="8"/>
    </row>
    <row r="873" spans="4:4" ht="15" customHeight="1" x14ac:dyDescent="0.2">
      <c r="D873" s="8"/>
    </row>
    <row r="874" spans="4:4" ht="15" customHeight="1" x14ac:dyDescent="0.2">
      <c r="D874" s="8"/>
    </row>
    <row r="875" spans="4:4" ht="15" customHeight="1" x14ac:dyDescent="0.2">
      <c r="D875" s="8"/>
    </row>
    <row r="876" spans="4:4" ht="15" customHeight="1" x14ac:dyDescent="0.2">
      <c r="D876" s="8"/>
    </row>
    <row r="877" spans="4:4" ht="15" customHeight="1" x14ac:dyDescent="0.2">
      <c r="D877" s="8"/>
    </row>
    <row r="878" spans="4:4" ht="15" customHeight="1" x14ac:dyDescent="0.2">
      <c r="D878" s="8"/>
    </row>
    <row r="879" spans="4:4" ht="15" customHeight="1" x14ac:dyDescent="0.2">
      <c r="D879" s="8"/>
    </row>
    <row r="880" spans="4:4" ht="15" customHeight="1" x14ac:dyDescent="0.2">
      <c r="D880" s="8"/>
    </row>
    <row r="881" spans="4:4" ht="15" customHeight="1" x14ac:dyDescent="0.2">
      <c r="D881" s="8"/>
    </row>
    <row r="882" spans="4:4" ht="15" customHeight="1" x14ac:dyDescent="0.2">
      <c r="D882" s="8"/>
    </row>
    <row r="883" spans="4:4" ht="15" customHeight="1" x14ac:dyDescent="0.2">
      <c r="D883" s="8"/>
    </row>
    <row r="884" spans="4:4" ht="15" customHeight="1" x14ac:dyDescent="0.2">
      <c r="D884" s="8"/>
    </row>
    <row r="885" spans="4:4" ht="15" customHeight="1" x14ac:dyDescent="0.2">
      <c r="D885" s="8"/>
    </row>
    <row r="886" spans="4:4" ht="15" customHeight="1" x14ac:dyDescent="0.2">
      <c r="D886" s="8"/>
    </row>
    <row r="887" spans="4:4" ht="15" customHeight="1" x14ac:dyDescent="0.2">
      <c r="D887" s="8"/>
    </row>
    <row r="888" spans="4:4" ht="15" customHeight="1" x14ac:dyDescent="0.2">
      <c r="D888" s="8"/>
    </row>
    <row r="889" spans="4:4" ht="15" customHeight="1" x14ac:dyDescent="0.2">
      <c r="D889" s="8"/>
    </row>
    <row r="890" spans="4:4" ht="15" customHeight="1" x14ac:dyDescent="0.2">
      <c r="D890" s="8"/>
    </row>
    <row r="891" spans="4:4" ht="15" customHeight="1" x14ac:dyDescent="0.2">
      <c r="D891" s="8"/>
    </row>
    <row r="892" spans="4:4" ht="15" customHeight="1" x14ac:dyDescent="0.2">
      <c r="D892" s="8"/>
    </row>
    <row r="893" spans="4:4" ht="15" customHeight="1" x14ac:dyDescent="0.2">
      <c r="D893" s="8"/>
    </row>
    <row r="894" spans="4:4" ht="15" customHeight="1" x14ac:dyDescent="0.2">
      <c r="D894" s="8"/>
    </row>
    <row r="895" spans="4:4" ht="15" customHeight="1" x14ac:dyDescent="0.2">
      <c r="D895" s="8"/>
    </row>
    <row r="896" spans="4:4" ht="15" customHeight="1" x14ac:dyDescent="0.2">
      <c r="D896" s="8"/>
    </row>
    <row r="897" spans="4:4" ht="15" customHeight="1" x14ac:dyDescent="0.2">
      <c r="D897" s="8"/>
    </row>
    <row r="898" spans="4:4" ht="15" customHeight="1" x14ac:dyDescent="0.2">
      <c r="D898" s="8"/>
    </row>
    <row r="899" spans="4:4" ht="15" customHeight="1" x14ac:dyDescent="0.2">
      <c r="D899" s="8"/>
    </row>
    <row r="900" spans="4:4" ht="15" customHeight="1" x14ac:dyDescent="0.2">
      <c r="D900" s="8"/>
    </row>
    <row r="901" spans="4:4" ht="15" customHeight="1" x14ac:dyDescent="0.2">
      <c r="D901" s="8"/>
    </row>
    <row r="902" spans="4:4" ht="15" customHeight="1" x14ac:dyDescent="0.2">
      <c r="D902" s="8"/>
    </row>
    <row r="903" spans="4:4" ht="15" customHeight="1" x14ac:dyDescent="0.2">
      <c r="D903" s="8"/>
    </row>
    <row r="904" spans="4:4" ht="15" customHeight="1" x14ac:dyDescent="0.2">
      <c r="D904" s="8"/>
    </row>
    <row r="905" spans="4:4" ht="15" customHeight="1" x14ac:dyDescent="0.2">
      <c r="D905" s="8"/>
    </row>
    <row r="906" spans="4:4" ht="15" customHeight="1" x14ac:dyDescent="0.2">
      <c r="D906" s="8"/>
    </row>
    <row r="907" spans="4:4" ht="15" customHeight="1" x14ac:dyDescent="0.2">
      <c r="D907" s="8"/>
    </row>
    <row r="908" spans="4:4" ht="15" customHeight="1" x14ac:dyDescent="0.2">
      <c r="D908" s="8"/>
    </row>
    <row r="909" spans="4:4" ht="15" customHeight="1" x14ac:dyDescent="0.2">
      <c r="D909" s="8"/>
    </row>
    <row r="910" spans="4:4" ht="15" customHeight="1" x14ac:dyDescent="0.2">
      <c r="D910" s="8"/>
    </row>
    <row r="911" spans="4:4" ht="15" customHeight="1" x14ac:dyDescent="0.2">
      <c r="D911" s="8"/>
    </row>
    <row r="912" spans="4:4" ht="15" customHeight="1" x14ac:dyDescent="0.2">
      <c r="D912" s="8"/>
    </row>
    <row r="913" spans="4:4" ht="15" customHeight="1" x14ac:dyDescent="0.2">
      <c r="D913" s="8"/>
    </row>
    <row r="914" spans="4:4" ht="15" customHeight="1" x14ac:dyDescent="0.2">
      <c r="D914" s="8"/>
    </row>
    <row r="915" spans="4:4" ht="15" customHeight="1" x14ac:dyDescent="0.2">
      <c r="D915" s="8"/>
    </row>
    <row r="916" spans="4:4" ht="15" customHeight="1" x14ac:dyDescent="0.2">
      <c r="D916" s="8"/>
    </row>
    <row r="917" spans="4:4" ht="15" customHeight="1" x14ac:dyDescent="0.2">
      <c r="D917" s="8"/>
    </row>
    <row r="918" spans="4:4" ht="15" customHeight="1" x14ac:dyDescent="0.2">
      <c r="D918" s="8"/>
    </row>
    <row r="919" spans="4:4" ht="15" customHeight="1" x14ac:dyDescent="0.2">
      <c r="D919" s="8"/>
    </row>
    <row r="920" spans="4:4" ht="15" customHeight="1" x14ac:dyDescent="0.2">
      <c r="D920" s="8"/>
    </row>
    <row r="921" spans="4:4" ht="15" customHeight="1" x14ac:dyDescent="0.2">
      <c r="D921" s="8"/>
    </row>
    <row r="922" spans="4:4" ht="15" customHeight="1" x14ac:dyDescent="0.2">
      <c r="D922" s="8"/>
    </row>
    <row r="923" spans="4:4" ht="15" customHeight="1" x14ac:dyDescent="0.2">
      <c r="D923" s="8"/>
    </row>
    <row r="924" spans="4:4" ht="15" customHeight="1" x14ac:dyDescent="0.2">
      <c r="D924" s="8"/>
    </row>
    <row r="925" spans="4:4" ht="15" customHeight="1" x14ac:dyDescent="0.2">
      <c r="D925" s="8"/>
    </row>
    <row r="926" spans="4:4" ht="15" customHeight="1" x14ac:dyDescent="0.2">
      <c r="D926" s="8"/>
    </row>
    <row r="927" spans="4:4" ht="15" customHeight="1" x14ac:dyDescent="0.2">
      <c r="D927" s="8"/>
    </row>
    <row r="928" spans="4:4" ht="15" customHeight="1" x14ac:dyDescent="0.2">
      <c r="D928" s="8"/>
    </row>
    <row r="929" spans="4:4" ht="15" customHeight="1" x14ac:dyDescent="0.2">
      <c r="D929" s="8"/>
    </row>
    <row r="930" spans="4:4" ht="15" customHeight="1" x14ac:dyDescent="0.2">
      <c r="D930" s="8"/>
    </row>
    <row r="931" spans="4:4" ht="15" customHeight="1" x14ac:dyDescent="0.2">
      <c r="D931" s="8"/>
    </row>
    <row r="932" spans="4:4" ht="15" customHeight="1" x14ac:dyDescent="0.2">
      <c r="D932" s="8"/>
    </row>
    <row r="933" spans="4:4" ht="15" customHeight="1" x14ac:dyDescent="0.2">
      <c r="D933" s="8"/>
    </row>
    <row r="934" spans="4:4" ht="15" customHeight="1" x14ac:dyDescent="0.2">
      <c r="D934" s="8"/>
    </row>
    <row r="935" spans="4:4" ht="15" customHeight="1" x14ac:dyDescent="0.2">
      <c r="D935" s="8"/>
    </row>
    <row r="936" spans="4:4" ht="15" customHeight="1" x14ac:dyDescent="0.2">
      <c r="D936" s="8"/>
    </row>
    <row r="937" spans="4:4" ht="15" customHeight="1" x14ac:dyDescent="0.2">
      <c r="D937" s="8"/>
    </row>
    <row r="938" spans="4:4" ht="15" customHeight="1" x14ac:dyDescent="0.2">
      <c r="D938" s="8"/>
    </row>
    <row r="939" spans="4:4" ht="15" customHeight="1" x14ac:dyDescent="0.2">
      <c r="D939" s="8"/>
    </row>
    <row r="940" spans="4:4" ht="15" customHeight="1" x14ac:dyDescent="0.2">
      <c r="D940" s="8"/>
    </row>
    <row r="941" spans="4:4" ht="15" customHeight="1" x14ac:dyDescent="0.2">
      <c r="D941" s="8"/>
    </row>
    <row r="942" spans="4:4" ht="15" customHeight="1" x14ac:dyDescent="0.2">
      <c r="D942" s="8"/>
    </row>
    <row r="943" spans="4:4" ht="15" customHeight="1" x14ac:dyDescent="0.2">
      <c r="D943" s="8"/>
    </row>
    <row r="944" spans="4:4" ht="15" customHeight="1" x14ac:dyDescent="0.2">
      <c r="D944" s="8"/>
    </row>
    <row r="945" spans="4:4" ht="15" customHeight="1" x14ac:dyDescent="0.2">
      <c r="D945" s="8"/>
    </row>
    <row r="946" spans="4:4" ht="15" customHeight="1" x14ac:dyDescent="0.2">
      <c r="D946" s="8"/>
    </row>
    <row r="947" spans="4:4" ht="15" customHeight="1" x14ac:dyDescent="0.2">
      <c r="D947" s="8"/>
    </row>
    <row r="948" spans="4:4" ht="15" customHeight="1" x14ac:dyDescent="0.2">
      <c r="D948" s="8"/>
    </row>
    <row r="949" spans="4:4" ht="15" customHeight="1" x14ac:dyDescent="0.2">
      <c r="D949" s="8"/>
    </row>
    <row r="950" spans="4:4" ht="15" customHeight="1" x14ac:dyDescent="0.2">
      <c r="D950" s="8"/>
    </row>
    <row r="951" spans="4:4" ht="15" customHeight="1" x14ac:dyDescent="0.2">
      <c r="D951" s="8"/>
    </row>
    <row r="952" spans="4:4" ht="15" customHeight="1" x14ac:dyDescent="0.2">
      <c r="D952" s="8"/>
    </row>
    <row r="953" spans="4:4" ht="15" customHeight="1" x14ac:dyDescent="0.2">
      <c r="D953" s="8"/>
    </row>
    <row r="954" spans="4:4" ht="15" customHeight="1" x14ac:dyDescent="0.2">
      <c r="D954" s="8"/>
    </row>
    <row r="955" spans="4:4" ht="15" customHeight="1" x14ac:dyDescent="0.2">
      <c r="D955" s="8"/>
    </row>
    <row r="956" spans="4:4" ht="15" customHeight="1" x14ac:dyDescent="0.2">
      <c r="D956" s="8"/>
    </row>
    <row r="957" spans="4:4" ht="15" customHeight="1" x14ac:dyDescent="0.2">
      <c r="D957" s="8"/>
    </row>
    <row r="958" spans="4:4" ht="15" customHeight="1" x14ac:dyDescent="0.2">
      <c r="D958" s="8"/>
    </row>
    <row r="959" spans="4:4" ht="15" customHeight="1" x14ac:dyDescent="0.2">
      <c r="D959" s="8"/>
    </row>
    <row r="960" spans="4:4" ht="15" customHeight="1" x14ac:dyDescent="0.2">
      <c r="D960" s="8"/>
    </row>
    <row r="961" spans="4:4" ht="15" customHeight="1" x14ac:dyDescent="0.2">
      <c r="D961" s="8"/>
    </row>
    <row r="962" spans="4:4" ht="15" customHeight="1" x14ac:dyDescent="0.2">
      <c r="D962" s="8"/>
    </row>
    <row r="963" spans="4:4" ht="15" customHeight="1" x14ac:dyDescent="0.2">
      <c r="D963" s="8"/>
    </row>
    <row r="964" spans="4:4" ht="15" customHeight="1" x14ac:dyDescent="0.2">
      <c r="D964" s="8"/>
    </row>
    <row r="965" spans="4:4" ht="15" customHeight="1" x14ac:dyDescent="0.2">
      <c r="D965" s="8"/>
    </row>
    <row r="966" spans="4:4" ht="15" customHeight="1" x14ac:dyDescent="0.2">
      <c r="D966" s="8"/>
    </row>
    <row r="967" spans="4:4" ht="15" customHeight="1" x14ac:dyDescent="0.2">
      <c r="D967" s="8"/>
    </row>
    <row r="968" spans="4:4" ht="15" customHeight="1" x14ac:dyDescent="0.2">
      <c r="D968" s="8"/>
    </row>
    <row r="969" spans="4:4" ht="15" customHeight="1" x14ac:dyDescent="0.2">
      <c r="D969" s="8"/>
    </row>
    <row r="970" spans="4:4" ht="15" customHeight="1" x14ac:dyDescent="0.2">
      <c r="D970" s="8"/>
    </row>
    <row r="971" spans="4:4" ht="15" customHeight="1" x14ac:dyDescent="0.2">
      <c r="D971" s="8"/>
    </row>
    <row r="972" spans="4:4" ht="15" customHeight="1" x14ac:dyDescent="0.2">
      <c r="D972" s="8"/>
    </row>
    <row r="973" spans="4:4" ht="15" customHeight="1" x14ac:dyDescent="0.2">
      <c r="D973" s="8"/>
    </row>
    <row r="974" spans="4:4" ht="15" customHeight="1" x14ac:dyDescent="0.2">
      <c r="D974" s="8"/>
    </row>
    <row r="975" spans="4:4" ht="15" customHeight="1" x14ac:dyDescent="0.2">
      <c r="D975" s="8"/>
    </row>
    <row r="976" spans="4:4" ht="15" customHeight="1" x14ac:dyDescent="0.2">
      <c r="D976" s="8"/>
    </row>
    <row r="977" spans="4:4" ht="15" customHeight="1" x14ac:dyDescent="0.2">
      <c r="D977" s="8"/>
    </row>
    <row r="978" spans="4:4" ht="15" customHeight="1" x14ac:dyDescent="0.2">
      <c r="D978" s="8"/>
    </row>
    <row r="979" spans="4:4" ht="15" customHeight="1" x14ac:dyDescent="0.2">
      <c r="D979" s="8"/>
    </row>
    <row r="980" spans="4:4" ht="15" customHeight="1" x14ac:dyDescent="0.2">
      <c r="D980" s="8"/>
    </row>
    <row r="981" spans="4:4" ht="15" customHeight="1" x14ac:dyDescent="0.2">
      <c r="D981" s="8"/>
    </row>
    <row r="982" spans="4:4" ht="15" customHeight="1" x14ac:dyDescent="0.2">
      <c r="D982" s="8"/>
    </row>
    <row r="983" spans="4:4" ht="15" customHeight="1" x14ac:dyDescent="0.2">
      <c r="D983" s="8"/>
    </row>
    <row r="984" spans="4:4" ht="15" customHeight="1" x14ac:dyDescent="0.2">
      <c r="D984" s="8"/>
    </row>
    <row r="985" spans="4:4" ht="15" customHeight="1" x14ac:dyDescent="0.2">
      <c r="D985" s="8"/>
    </row>
    <row r="986" spans="4:4" ht="15" customHeight="1" x14ac:dyDescent="0.2">
      <c r="D986" s="8"/>
    </row>
    <row r="987" spans="4:4" ht="15" customHeight="1" x14ac:dyDescent="0.2">
      <c r="D987" s="8"/>
    </row>
    <row r="988" spans="4:4" ht="15" customHeight="1" x14ac:dyDescent="0.2">
      <c r="D988" s="8"/>
    </row>
    <row r="989" spans="4:4" ht="15" customHeight="1" x14ac:dyDescent="0.2">
      <c r="D989" s="8"/>
    </row>
    <row r="990" spans="4:4" ht="15" customHeight="1" x14ac:dyDescent="0.2">
      <c r="D990" s="8"/>
    </row>
    <row r="991" spans="4:4" ht="15" customHeight="1" x14ac:dyDescent="0.2">
      <c r="D991" s="8"/>
    </row>
    <row r="992" spans="4:4" ht="15" customHeight="1" x14ac:dyDescent="0.2">
      <c r="D992" s="8"/>
    </row>
    <row r="993" spans="4:4" ht="15" customHeight="1" x14ac:dyDescent="0.2">
      <c r="D993" s="8"/>
    </row>
    <row r="994" spans="4:4" ht="15" customHeight="1" x14ac:dyDescent="0.2">
      <c r="D994" s="8"/>
    </row>
    <row r="995" spans="4:4" ht="15" customHeight="1" x14ac:dyDescent="0.2">
      <c r="D995" s="8"/>
    </row>
    <row r="996" spans="4:4" ht="15" customHeight="1" x14ac:dyDescent="0.2">
      <c r="D996" s="8"/>
    </row>
    <row r="997" spans="4:4" ht="15" customHeight="1" x14ac:dyDescent="0.2">
      <c r="D997" s="8"/>
    </row>
    <row r="998" spans="4:4" ht="15" customHeight="1" x14ac:dyDescent="0.2">
      <c r="D998" s="8"/>
    </row>
    <row r="999" spans="4:4" ht="15" customHeight="1" x14ac:dyDescent="0.2">
      <c r="D999" s="8"/>
    </row>
    <row r="1000" spans="4:4" ht="15" customHeight="1" x14ac:dyDescent="0.2">
      <c r="D1000" s="8"/>
    </row>
  </sheetData>
  <mergeCells count="3">
    <mergeCell ref="B6:L6"/>
    <mergeCell ref="N6:Q6"/>
    <mergeCell ref="B15:L15"/>
  </mergeCells>
  <pageMargins left="0.7" right="0.7" top="0.75" bottom="0.75" header="0" footer="0"/>
  <pageSetup orientation="portrait"/>
  <headerFooter>
    <oddHeader>&amp;LSS Multi Perm Template&amp;RComparison Analysis</oddHeader>
    <oddFooter>&amp;LSS Multi Perm Template</oddFooter>
  </headerFooter>
  <rowBreaks count="1" manualBreakCount="1">
    <brk id="25" man="1"/>
  </rowBreaks>
  <colBreaks count="1" manualBreakCount="1">
    <brk id="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Summary</vt:lpstr>
      <vt:lpstr>Sources &amp; Uses</vt:lpstr>
      <vt:lpstr>Rent Roll</vt:lpstr>
      <vt:lpstr>Operating Statement</vt:lpstr>
      <vt:lpstr>Loan Sizing</vt:lpstr>
      <vt:lpstr>Comparables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JGALANTE GALANTE</dc:creator>
  <cp:lastModifiedBy>Huber Bongolan</cp:lastModifiedBy>
  <dcterms:created xsi:type="dcterms:W3CDTF">2015-06-05T18:17:20Z</dcterms:created>
  <dcterms:modified xsi:type="dcterms:W3CDTF">2021-06-25T16:25:02Z</dcterms:modified>
</cp:coreProperties>
</file>